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50" firstSheet="2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Sheet'!$A$1:$F$66</definedName>
    <definedName name="_xlnm.Print_Area" localSheetId="4">'Cash Flow'!$A$1:$L$77</definedName>
    <definedName name="_xlnm.Print_Area" localSheetId="3">'Change in Equity'!$A$1:$R$58</definedName>
    <definedName name="_xlnm.Print_Area" localSheetId="1">'Income Statement'!$A$1:$I$48</definedName>
    <definedName name="_xlnm.Print_Area" localSheetId="5">'Note A'!$A$7:$M$190</definedName>
    <definedName name="_xlnm.Print_Area" localSheetId="6">'Note B'!$A$7:$M$278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<sst xmlns="http://schemas.openxmlformats.org/spreadsheetml/2006/main" count="600" uniqueCount="487">
  <si>
    <t>significant financial impact on the Group.</t>
  </si>
  <si>
    <t xml:space="preserve">appreciation or both. There is no change on the accounting policy as the Group measures its </t>
  </si>
  <si>
    <t xml:space="preserve">investment property using the cost model. Investment property is stated at cost less accumulated </t>
  </si>
  <si>
    <t xml:space="preserve">depreciation and impairment losses. The adoption of FRS 140 does not have significant financial </t>
  </si>
  <si>
    <t>impact on the Group.</t>
  </si>
  <si>
    <t>(A) 10</t>
  </si>
  <si>
    <t>Consolidated and Separate Financial statements</t>
  </si>
  <si>
    <t>This FRS requires an entity to recognise share-based payment transactions in its financial statements,</t>
  </si>
  <si>
    <t xml:space="preserve">including transaction with employees or other parties to be settled in cash, other assets, or equity </t>
  </si>
  <si>
    <t xml:space="preserve">The company operates an equity-settled, share-based compensation plan for the employees of the </t>
  </si>
  <si>
    <t>showing separately the amounts attributable to equity holders of the parent and to minority interests.</t>
  </si>
  <si>
    <t xml:space="preserve">Investment properties are now being defined as land or building held to earn rentals or for capital </t>
  </si>
  <si>
    <t>Depreciation (property, plant, equipment and investment property)</t>
  </si>
  <si>
    <t>CARRYING AMOUNT OF REVALUED ASSETS</t>
  </si>
  <si>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</si>
  <si>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</si>
  <si>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</si>
  <si>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</si>
  <si>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</si>
  <si>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</si>
  <si>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</si>
  <si>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</si>
  <si>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</si>
  <si>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</si>
  <si>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</si>
  <si>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</si>
  <si>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</si>
  <si>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</si>
  <si>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</si>
  <si>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>CURRENT LIABILITIES</t>
  </si>
  <si>
    <t xml:space="preserve"> Bank borrowings</t>
  </si>
  <si>
    <t>FINANCED BY :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</si>
  <si>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</si>
  <si>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</si>
  <si>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</si>
  <si>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</si>
  <si>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</si>
  <si>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</si>
  <si>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</si>
  <si>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</si>
  <si>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</si>
  <si>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</si>
  <si>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</si>
  <si>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</si>
  <si>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</si>
  <si>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</si>
  <si>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</si>
  <si>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</si>
  <si>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</si>
  <si>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</si>
  <si>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</si>
  <si>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</si>
  <si>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</si>
  <si>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</si>
  <si>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</si>
  <si>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</si>
  <si>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</si>
  <si>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</si>
  <si>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</si>
  <si>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 xml:space="preserve"> Tax liabilities</t>
  </si>
  <si>
    <t xml:space="preserve">There were no business combinations, acquisitions or disposals of subsidiaries and long 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</si>
  <si>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</si>
  <si>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</si>
  <si>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</si>
  <si>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</si>
  <si>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</si>
  <si>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</si>
  <si>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</si>
  <si>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</si>
  <si>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</si>
  <si>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</si>
  <si>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</si>
  <si>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</si>
  <si>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</si>
  <si>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</si>
  <si>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</si>
  <si>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</si>
  <si>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</si>
  <si>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</si>
  <si>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</si>
  <si>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NOTE</t>
  </si>
  <si>
    <t>REVENUE</t>
  </si>
  <si>
    <t>GROSS PROFIT</t>
  </si>
  <si>
    <t>OTHER OPERATING INCOME</t>
  </si>
  <si>
    <t>OPERATING EXPENSES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</si>
  <si>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</si>
  <si>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</si>
  <si>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</si>
  <si>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</si>
  <si>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</si>
  <si>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</si>
  <si>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</si>
  <si>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</si>
  <si>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</si>
  <si>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</si>
  <si>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</si>
  <si>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</si>
  <si>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</si>
  <si>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</si>
  <si>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</si>
  <si>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</si>
  <si>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</si>
  <si>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</si>
  <si>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</si>
  <si>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</si>
  <si>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</si>
  <si>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</si>
  <si>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</si>
  <si>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</si>
  <si>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</si>
  <si>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</si>
  <si>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</si>
  <si>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</si>
  <si>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</si>
  <si>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</si>
  <si>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</si>
  <si>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</si>
  <si>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</si>
  <si>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</si>
  <si>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</si>
  <si>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</si>
  <si>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</si>
  <si>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</si>
  <si>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</si>
  <si>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</si>
  <si>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</si>
  <si>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</si>
  <si>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</si>
  <si>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</si>
  <si>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</si>
  <si>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</si>
  <si>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</si>
  <si>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</si>
  <si>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</si>
  <si>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</si>
  <si>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</si>
  <si>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</si>
  <si>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</si>
  <si>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</si>
  <si>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</si>
  <si>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</si>
  <si>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</si>
  <si>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</si>
  <si>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</si>
  <si>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</si>
  <si>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</si>
  <si>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</si>
  <si>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</si>
  <si>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</si>
  <si>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</si>
  <si>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</si>
  <si>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</si>
  <si>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</si>
  <si>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</si>
  <si>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Operating profit before working capital changes</t>
  </si>
  <si>
    <t>Purchase of property, plant and equipment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</si>
  <si>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</si>
  <si>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</si>
  <si>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</si>
  <si>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</si>
  <si>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</si>
  <si>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</si>
  <si>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</si>
  <si>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</si>
  <si>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</si>
  <si>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</si>
  <si>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</si>
  <si>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</si>
  <si>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</si>
  <si>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</si>
  <si>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</si>
  <si>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</si>
  <si>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</si>
  <si>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</si>
  <si>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</si>
  <si>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</si>
  <si>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</si>
  <si>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</si>
  <si>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</si>
  <si>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</si>
  <si>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</si>
  <si>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Tax asset at 1 July 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</si>
  <si>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</si>
  <si>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</si>
  <si>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</si>
  <si>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</si>
  <si>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</si>
  <si>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</si>
  <si>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</si>
  <si>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</si>
  <si>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</si>
  <si>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</si>
  <si>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</si>
  <si>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</si>
  <si>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</si>
  <si>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</si>
  <si>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</si>
  <si>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</si>
  <si>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</si>
  <si>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</si>
  <si>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</si>
  <si>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>(A) NOTES TO THE INTERIM FINANCIAL REPORT</t>
  </si>
  <si>
    <t>(B) NOTES TO THE INTERIM FINANCIAL REPORT</t>
  </si>
  <si>
    <t>CUMULATIVE PERIOD</t>
  </si>
  <si>
    <t>Note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</si>
  <si>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</si>
  <si>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</si>
  <si>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</si>
  <si>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</si>
  <si>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</si>
  <si>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</si>
  <si>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</si>
  <si>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</si>
  <si>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</si>
  <si>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</si>
  <si>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</si>
  <si>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</si>
  <si>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</si>
  <si>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</si>
  <si>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</si>
  <si>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Property, Plant and equipment written off</t>
  </si>
  <si>
    <t xml:space="preserve">(Profit)/Loss on disposal of property, plant and equipment  </t>
  </si>
  <si>
    <t>Proceeds from disposal of quoted investment</t>
  </si>
  <si>
    <t>Not applicable.</t>
  </si>
  <si>
    <t>Provision for doubtful debts</t>
  </si>
  <si>
    <t>(AUDITED)</t>
  </si>
  <si>
    <t>(UNAUDITED)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</si>
  <si>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</si>
  <si>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</si>
  <si>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</si>
  <si>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</si>
  <si>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</si>
  <si>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</si>
  <si>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 xml:space="preserve">a cautious approach to the current financial year and continue to implement stringent cost </t>
  </si>
  <si>
    <t>controls and strategic measures to maintain its performance.</t>
  </si>
  <si>
    <t xml:space="preserve">Impairment Loss on quoted investment  </t>
  </si>
  <si>
    <t>(b) The investments in quoted shares as at end of the reporting period were :-</t>
  </si>
  <si>
    <t>Bad debts written off</t>
  </si>
  <si>
    <t>Interest income</t>
  </si>
  <si>
    <t>Waiver of interest expense</t>
  </si>
  <si>
    <t>Inventory written off</t>
  </si>
  <si>
    <t>Payment of corporate exercise expenses</t>
  </si>
  <si>
    <t>BALANCE AT 1 JULY 2005</t>
  </si>
  <si>
    <t>BALANCE AT 30 SEPTEMBER 2005</t>
  </si>
  <si>
    <t>BALANCE AT 31 DECEMBER 2005</t>
  </si>
  <si>
    <t>BALANCE AT 31 MARCH 2006</t>
  </si>
  <si>
    <t>BALANCE AT 30 JUNE 2006</t>
  </si>
  <si>
    <t>N/A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</si>
  <si>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</si>
  <si>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</si>
  <si>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</si>
  <si>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</si>
  <si>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Impairment loss on goodwill</t>
  </si>
  <si>
    <t xml:space="preserve">   (I) At cost</t>
  </si>
  <si>
    <t xml:space="preserve">   (ii) At carrying value</t>
  </si>
  <si>
    <t>NET CURRENT ASSET / (LIABILITIES)</t>
  </si>
  <si>
    <t>unabsorbed  tax losses of certain subsidiaries.</t>
  </si>
  <si>
    <t xml:space="preserve">The auditors' report of the most recent annual financial statements for the financial year ended </t>
  </si>
  <si>
    <t>2006</t>
  </si>
  <si>
    <t>effect of the assumed conversion of the ESOS was anti-dilutive.</t>
  </si>
  <si>
    <t>Property, plant and equipment</t>
  </si>
  <si>
    <t>Goodwill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</si>
  <si>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</si>
  <si>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</si>
  <si>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</si>
  <si>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</si>
  <si>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</si>
  <si>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</si>
  <si>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</si>
  <si>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</si>
  <si>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</si>
  <si>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</si>
  <si>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</si>
  <si>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</si>
  <si>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</si>
  <si>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</si>
  <si>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</si>
  <si>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</si>
  <si>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</si>
  <si>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>Net Assets Per Share (RM)</t>
  </si>
  <si>
    <t>Net assets per share (RM)</t>
  </si>
  <si>
    <t>30/06/2006</t>
  </si>
  <si>
    <t>Compensation for liquidated ascertain damages</t>
  </si>
  <si>
    <t>Unrealised gain on foreign exchange</t>
  </si>
  <si>
    <t>Interest received</t>
  </si>
  <si>
    <t>Tax refunded</t>
  </si>
  <si>
    <t>Tax (paid )</t>
  </si>
  <si>
    <t xml:space="preserve">Proceeds from issuance of share 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</si>
  <si>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2007</t>
    </r>
  </si>
  <si>
    <t>BALANCE AT 1 JULY 2006</t>
  </si>
  <si>
    <t>BALANCE AT 30 SEPTEMBER 2006</t>
  </si>
  <si>
    <t>BALANCE AT 31 DECEMBER 2006</t>
  </si>
  <si>
    <t>BALANCE AT 31 MARCH 2007</t>
  </si>
  <si>
    <t>BALANCE AT 30 JUNE 2007</t>
  </si>
  <si>
    <t>Deferred tax assets</t>
  </si>
  <si>
    <t>FOREIGN</t>
  </si>
  <si>
    <t>CURRENCY</t>
  </si>
  <si>
    <t>OPTION</t>
  </si>
  <si>
    <t>Translation reserves</t>
  </si>
  <si>
    <t>Share option reserve</t>
  </si>
  <si>
    <t xml:space="preserve">The financial statements are presented in Ringgit Malaysia (RM) and all values are rounded to the </t>
  </si>
  <si>
    <t>nearest thousand (RM'000) except when otherwise indicated.</t>
  </si>
  <si>
    <t>30th June 2006 was not qualified.</t>
  </si>
  <si>
    <t>financial statements for the financial year ended 30th June 2006.</t>
  </si>
  <si>
    <t>30th June 2006 in respect of corporate guarantees given to certain banks for credit facilities granted</t>
  </si>
  <si>
    <t>The effective tax rate was lower than the statutory rate primarily due the availability of</t>
  </si>
  <si>
    <t>TAXATION (Cont'd)</t>
  </si>
  <si>
    <t>Inventories</t>
  </si>
  <si>
    <t>Cash and bank balances</t>
  </si>
  <si>
    <t>Share premium</t>
  </si>
  <si>
    <t>Available-for-Sale Investments</t>
  </si>
  <si>
    <t>shares held as treasury shares and resale of treasury shares for the current quarter under review.</t>
  </si>
  <si>
    <t>Investment property</t>
  </si>
  <si>
    <t>(RESTATED)</t>
  </si>
  <si>
    <t xml:space="preserve">The interim financial statements are unaudited and has been prepared in accordance with the </t>
  </si>
  <si>
    <t>The interim financial statements should be read in conjunction with the audited financial statements for</t>
  </si>
  <si>
    <t>the year ended 30 June 2006. The explanatory notes attached to the interim financial statements</t>
  </si>
  <si>
    <t xml:space="preserve">provide an explanation of events and transactions that are significant to an understanding of the </t>
  </si>
  <si>
    <t xml:space="preserve">changes in the financial position and performance of the Group since the financial year ended </t>
  </si>
  <si>
    <t>30 June 2006.</t>
  </si>
  <si>
    <t>CHANGES IN ACCOUNTING POLICIES</t>
  </si>
  <si>
    <t>The significant accounting policies adopted are consistent with those of the audited financial statements</t>
  </si>
  <si>
    <t>for the financial year ended 30 June 2006 except for the adoption of the following new / revised</t>
  </si>
  <si>
    <t xml:space="preserve">9.22 of the Listing Requirements of Bursa Malaysia Securities Berhad. </t>
  </si>
  <si>
    <t xml:space="preserve">requirements of Financial Reporting Standard ("FRS") 134 Interim Financial Reporting and paragraph </t>
  </si>
  <si>
    <t>Financial Reporting Standards ("FRS") issued by Malaysia Accounting Standard Board effective for</t>
  </si>
  <si>
    <t>the financial period beginning 1 July 2006:-</t>
  </si>
  <si>
    <t xml:space="preserve">FRS2 </t>
  </si>
  <si>
    <t>FRS3</t>
  </si>
  <si>
    <t>FRS5</t>
  </si>
  <si>
    <t>FRS101</t>
  </si>
  <si>
    <t>FRS102</t>
  </si>
  <si>
    <t>FRS108</t>
  </si>
  <si>
    <t>FRS110</t>
  </si>
  <si>
    <t>FRS116</t>
  </si>
  <si>
    <t>FRS121</t>
  </si>
  <si>
    <t>FRS127</t>
  </si>
  <si>
    <t>FRS128</t>
  </si>
  <si>
    <t>FRS131</t>
  </si>
  <si>
    <t>FRS132</t>
  </si>
  <si>
    <t>FRS133</t>
  </si>
  <si>
    <t>FRS136</t>
  </si>
  <si>
    <t>FRS138</t>
  </si>
  <si>
    <t>FRS140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</si>
  <si>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</si>
  <si>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</si>
  <si>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</si>
  <si>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</si>
  <si>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</si>
  <si>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</si>
  <si>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</si>
  <si>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</si>
  <si>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Investments in Associates</t>
  </si>
  <si>
    <t>Interest in Joint Ventures</t>
  </si>
  <si>
    <t>Financial Instruments: Disclosure and presentation</t>
  </si>
  <si>
    <t>Earning Per Share</t>
  </si>
  <si>
    <t>Impairment of Assets</t>
  </si>
  <si>
    <t>Intangible Assets</t>
  </si>
  <si>
    <t>Investment Property</t>
  </si>
  <si>
    <t>The adoption of the FRS 2, FRS 5, FRS 102, FRS 108, FRS 110, FRS 116, FRS 127, FRS128, FRS 131,</t>
  </si>
  <si>
    <t>FRS 132 and FRS 133 does not have significant impact on the Group.</t>
  </si>
  <si>
    <t xml:space="preserve">The summary principal effects of the changes in accounting policies resulting from the adoption of the </t>
  </si>
  <si>
    <t>other new / revised FRSs are discussed below :-</t>
  </si>
  <si>
    <t xml:space="preserve">The adoption of the revised FRS 101 has affected the presentation of minority interest, share of net </t>
  </si>
  <si>
    <t xml:space="preserve">after-tax results of associates and other disclosures. In the consolidated balance sheet, minority </t>
  </si>
  <si>
    <t xml:space="preserve">interests are now presented within total equity. In the consolidated income statements, minority </t>
  </si>
  <si>
    <t>interests are presented as an allocation of the total profit or loss for the period. A similar requirement</t>
  </si>
  <si>
    <t xml:space="preserve">is also applicable to the statement of changes in equity. FRS 101 also requires disclosure, on the </t>
  </si>
  <si>
    <t>face of the statement of changes in equity, total recognised income and expenses for the period,</t>
  </si>
  <si>
    <t xml:space="preserve">The current period's presentation of the Group's financial statements is based on the revised </t>
  </si>
  <si>
    <t xml:space="preserve">requirements of FRS 101, with the comparatives restated to conform with the current period's </t>
  </si>
  <si>
    <t>presentation.</t>
  </si>
  <si>
    <t>(b) FRS 140 : Investment Property</t>
  </si>
  <si>
    <t>(b) FRS 101 : Presentation of Financial Statements</t>
  </si>
  <si>
    <t>(a) FRS 2 : Share-based Payment</t>
  </si>
  <si>
    <t>instruments of the entity.</t>
  </si>
  <si>
    <t>1 July 2006, no compensation expenses was recognised in profit or loss for share options granted.</t>
  </si>
  <si>
    <t xml:space="preserve">With the adoption of FRS 2, the compensation expense relating to share options is recognised in </t>
  </si>
  <si>
    <t xml:space="preserve">The total amount to be recognised as compensation expense is determined by reference to the fair </t>
  </si>
  <si>
    <t xml:space="preserve">value of the share options at the date of the grant and the number of share options to be vested </t>
  </si>
  <si>
    <t xml:space="preserve">balance sheet date, the Group revises its estimates of the number of share options that are expected </t>
  </si>
  <si>
    <t xml:space="preserve">to vest by the vesting date. Any revision of this estimate is included in profit or loss and a </t>
  </si>
  <si>
    <t>corresponding adjustment to equity over the remaining vesting period.</t>
  </si>
  <si>
    <t xml:space="preserve">Under the transitional provisions of FRS 2, this FRS must be applied to share options that were granted </t>
  </si>
  <si>
    <t>after 31 December 2004 and had not yet vested on 1 July 2006. The adoption of FRS 2 does not have</t>
  </si>
  <si>
    <t>by vesting date. The fair value of the share options is computed using a Binomial model. At every</t>
  </si>
  <si>
    <t>Group, the Teo Guan Lee Corporation Berhad Employee Share Options Scheme ("ESOS"). Prior to</t>
  </si>
  <si>
    <t xml:space="preserve">profit or loss over the vesting periods of the ESOS granted with a corresponding increase in equity. </t>
  </si>
  <si>
    <t xml:space="preserve">registered in the corresponding quarter of 2006.  </t>
  </si>
  <si>
    <t>2007</t>
  </si>
  <si>
    <t>Minimum Share Capital Requirement:-</t>
  </si>
  <si>
    <t>i) Proposed acquisition of 300,00 ordinary shares of RM 1.00 each representing the entire issued</t>
  </si>
  <si>
    <t>and paid-up share capital of TGLI from TGLH for a purchase consideration of RM 12,330,415 to</t>
  </si>
  <si>
    <t>be wholly satisfied by issuance of 12,330,415 new TGL shares at an issue price of RM 1.00 per</t>
  </si>
  <si>
    <t xml:space="preserve">ii) Proposed private placement of up to 5,000,000 new TGL shares to be issued to identified </t>
  </si>
  <si>
    <t>placee(s); and</t>
  </si>
  <si>
    <t>share;</t>
  </si>
  <si>
    <t xml:space="preserve">iii) Proposed bonus issue of up to 5,543,202 new ordinary shares of RM 1.00 each in TGL </t>
  </si>
  <si>
    <t>("Bonus Shares") on the basis of one (1) Bonus Share for every seven (7) existing ordinary</t>
  </si>
  <si>
    <t xml:space="preserve">shares of RM 1.00 each ("Shares" or "TGL Shares") held in TGL on an entitlement date to be  </t>
  </si>
  <si>
    <t>determined later after the Proposed Acquisition and the Proposed Private Placement.</t>
  </si>
  <si>
    <t xml:space="preserve">achieved in the preceding financial period. The higher revenue recorded was mainly contributed </t>
  </si>
  <si>
    <t>EARNINGS PER SHARE (Cont'd)</t>
  </si>
  <si>
    <t>by higher sales from children and baby segments. Due to higher revenue and gross profit margin</t>
  </si>
  <si>
    <t xml:space="preserve">On 12th April 2007, the Group announced the following "Proposals" in order to comply with the </t>
  </si>
  <si>
    <t>: 4th Quarter</t>
  </si>
  <si>
    <t>: 30th June 2007</t>
  </si>
  <si>
    <t>FOR THE QUARTER ENDED  30 JUNE 2007</t>
  </si>
  <si>
    <t>12 MONTHS ENDED</t>
  </si>
  <si>
    <t>30/6/2007</t>
  </si>
  <si>
    <t>30/6/2006</t>
  </si>
  <si>
    <t>AS AT 30 JUNE 2007</t>
  </si>
  <si>
    <t>12 MONTHS</t>
  </si>
  <si>
    <t>12 MONTHS ENDED 30 JUNE 2007</t>
  </si>
  <si>
    <t>and of the Group for the quarter ended 30th June 2007.</t>
  </si>
  <si>
    <t>term investments or restructuring of operations during the quarter ended 30th June 2007.</t>
  </si>
  <si>
    <t>12 months ended</t>
  </si>
  <si>
    <t>30 June</t>
  </si>
  <si>
    <t>Tax (assets) / liabilities as at 30 June</t>
  </si>
  <si>
    <t>There was no profit on sale of investment and/or properties for the quarter ended 30th June</t>
  </si>
  <si>
    <t xml:space="preserve">(a) There was no profit on sale of quoted securities for the quarter ended 30th June 2007. </t>
  </si>
  <si>
    <t xml:space="preserve">   (iii) At market value as at 30th June 2007</t>
  </si>
  <si>
    <t>No dividend is declared for the quarter ended 30th June 2007.</t>
  </si>
  <si>
    <t>The diluted earnings per share was not presented in current quarter ended 30th June 2007, as</t>
  </si>
  <si>
    <t>Group revenue for the fourth quarter ended 30th June 2007 was RM 15.52 million as compared</t>
  </si>
  <si>
    <t>The Group recorded a loss before taxation of RM 0.99 million for the fourth quarter ended</t>
  </si>
  <si>
    <t xml:space="preserve"> 30th June 2007, improved RM 2.16 million as compared to a loss before taxation of RM 3.15 million</t>
  </si>
  <si>
    <t xml:space="preserve">The higher gross profit achieved in the current quarter under review were mainly due to higher </t>
  </si>
  <si>
    <t xml:space="preserve">recorded by baby segment. In addition, the lower gross profit and lower gross profit margin </t>
  </si>
  <si>
    <t>recorded in the corresponding quarter of preceding year were mainly due to the discontinuation</t>
  </si>
  <si>
    <t>of Mizuno brand.</t>
  </si>
  <si>
    <t>to RM 11.25 million recorded in the same quarter of 2006, an increase of  38.0% or RM 4.27 million.</t>
  </si>
  <si>
    <t>For the twelve months financial period ended 30th June 2007, the Group revenue was RM 85.66</t>
  </si>
  <si>
    <t xml:space="preserve">million, representing an improvement of 15.2% or RM 11.28 million against RM 74.38 million </t>
  </si>
  <si>
    <t xml:space="preserve">recorded, profit before taxation increased to RM 11.22 million, up RM 9.87 million from RM 1.35 </t>
  </si>
  <si>
    <t xml:space="preserve">million recorded in the preceding financial period. In addition, the lower profit before taxation </t>
  </si>
  <si>
    <t>recorded in the preceding year's corresponding period was mainly due to the discontinuation</t>
  </si>
  <si>
    <t>of Mizuno apparels with old stock clearance sales.</t>
  </si>
  <si>
    <t>The Group turnover for the fourth quarter ended 30th June 2007 was RM 15.52 million, down</t>
  </si>
  <si>
    <t xml:space="preserve">2.0% or RM 0.31 million from RM 15.83  million achieved in the third quarter ended 31st </t>
  </si>
  <si>
    <t xml:space="preserve">March 2007. </t>
  </si>
  <si>
    <t>For the fourth quarter ended 30th June 2007, the Group loss before taxation was RM 0.99 million,</t>
  </si>
  <si>
    <t>dropped RM 1.54 million when compared with profit before taxation of RM 0.55 million recorded</t>
  </si>
  <si>
    <t>in the preceding quarter ended 31st March 2007.</t>
  </si>
  <si>
    <t>the current quarter under review.</t>
  </si>
  <si>
    <t>The lower revenue and gross profit margin recorded in the fourth quarter was mainly due to most</t>
  </si>
  <si>
    <t>major festive seasons and long school holidays were in second and third quarters.</t>
  </si>
  <si>
    <t>The effective tax rate for the three months ended 30th June 2007 was 21.6%.</t>
  </si>
  <si>
    <t>On 17th May 2007, the Group announced with reference to the announcement dated 12th April</t>
  </si>
  <si>
    <t>2007 in relation to the Proposals and Proposed Exemption, that TGLH and parties acting in</t>
  </si>
  <si>
    <t xml:space="preserve">concert with it have decided not to proceed with the proposed Exemption. Accordingly, TGLH  </t>
  </si>
  <si>
    <t>and parties acting in concert will serve a notice of general offer to the Board of TGL to acquire the</t>
  </si>
  <si>
    <t>remaining ordinary shares of RM 1.00 each in TGL which are not already owned by them for a</t>
  </si>
  <si>
    <t>cash consideration of RM 1.00 for each TGL Share upon the conditional share sale agreement</t>
  </si>
  <si>
    <t>dated 12th April 2007 ("SSA") in relation to the Proposed Acquisition becoming unconditional.</t>
  </si>
  <si>
    <t xml:space="preserve">Upon the completion of the Proposed Acquisition, TGLH and parties acting in concert with it </t>
  </si>
  <si>
    <t>will hold more than 50% of the enlarged issued and paid-up share capital of TGL. Accordingly,</t>
  </si>
  <si>
    <t>On 18th May 2007, the Group announced that it had submitted the relevant applications to the</t>
  </si>
  <si>
    <t xml:space="preserve">Securities Commission and the Ministry of International Trade and Industry in relation to the </t>
  </si>
  <si>
    <t>Proposals on 18th May 2007.</t>
  </si>
  <si>
    <t>On 27th June 2007, the Group announced that with reference to its announcements dated 19th</t>
  </si>
  <si>
    <t>December 2006, 12th April 2007, 17 May 2007 and 18 May 2007 in relation to the Proposals, that</t>
  </si>
  <si>
    <t xml:space="preserve">the Proposals are still pending approvals from the Securities Commission and the Ministry of </t>
  </si>
  <si>
    <t>International Trade and Industry.</t>
  </si>
  <si>
    <t>On 30th July 2007, the Group announced that the Ministry of International and Industry ("MITI")</t>
  </si>
  <si>
    <t>had, vide its letter dated 26th July 2007, approved the following:-</t>
  </si>
  <si>
    <t xml:space="preserve">a) acquisition of 300,000 ordinary shares of RM 1.00 each representing the entire issued and </t>
  </si>
  <si>
    <t xml:space="preserve">paid-up share capital of TGL Industries Sdn Bhd from Teo Guan Lee Holdings Sdn Bhd for a </t>
  </si>
  <si>
    <t>purchase consideration of RM 12,330,415 to be wholly satisfied by the issuance of 12,330,415</t>
  </si>
  <si>
    <t xml:space="preserve">new TGL Shares at an issue price of RM 1.00 per share; and b) private placement of up to </t>
  </si>
  <si>
    <t>5,000,000 new TGL Shares to be issued to identified placees.</t>
  </si>
  <si>
    <t>The MITI's approval of the Proposals is subject to the approval from the Securities Commission</t>
  </si>
  <si>
    <t>and compliance with all relevant requirements stipulated in the Guidelines on the Acquisition</t>
  </si>
  <si>
    <t xml:space="preserve">of Interests, Mergers and Take-overs by Local and Foreign Interests pertaining to the </t>
  </si>
  <si>
    <t>implementation of the Proposals.</t>
  </si>
  <si>
    <t>with the resolution of the directors on 29th August 2007</t>
  </si>
  <si>
    <t>29 August 2007</t>
  </si>
  <si>
    <t>sales contributed by children and baby segments coupled with higher gross profit margin</t>
  </si>
  <si>
    <t xml:space="preserve">The decreased profit before taxation was mainly due to lower gross profit margin achieved in </t>
  </si>
  <si>
    <t>the Proposed Mandatory General Offer will be unconditional to acceptances.</t>
  </si>
  <si>
    <t xml:space="preserve">PROFIT/(LOSS) FROM OPERATION </t>
  </si>
  <si>
    <t>(B) 18</t>
  </si>
  <si>
    <t>(B) 26</t>
  </si>
  <si>
    <t>(B) 20</t>
  </si>
  <si>
    <t>(B) 22</t>
  </si>
  <si>
    <t>Goodwill written off</t>
  </si>
  <si>
    <t>3 MONTHS ENDED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</si>
</sst>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38" fontId="3" fillId="0" borderId="1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38" fontId="4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/>
    </xf>
    <xf numFmtId="38" fontId="4" fillId="0" borderId="8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37" fontId="3" fillId="0" borderId="0" xfId="21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 horizontal="center"/>
    </xf>
    <xf numFmtId="40" fontId="3" fillId="0" borderId="0" xfId="15" applyNumberFormat="1" applyFont="1" applyFill="1" applyBorder="1" applyAlignment="1">
      <alignment horizontal="center"/>
    </xf>
    <xf numFmtId="40" fontId="3" fillId="0" borderId="10" xfId="15" applyNumberFormat="1" applyFont="1" applyFill="1" applyBorder="1" applyAlignment="1">
      <alignment horizontal="center"/>
    </xf>
    <xf numFmtId="40" fontId="3" fillId="0" borderId="10" xfId="0" applyNumberFormat="1" applyFont="1" applyFill="1" applyBorder="1" applyAlignment="1">
      <alignment horizontal="center"/>
    </xf>
    <xf numFmtId="38" fontId="3" fillId="0" borderId="11" xfId="15" applyNumberFormat="1" applyFont="1" applyFill="1" applyBorder="1" applyAlignment="1">
      <alignment horizontal="center"/>
    </xf>
    <xf numFmtId="38" fontId="3" fillId="0" borderId="12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10" fontId="3" fillId="0" borderId="0" xfId="21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9" fontId="4" fillId="0" borderId="0" xfId="21" applyFont="1" applyFill="1" applyAlignment="1">
      <alignment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8" fontId="4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178" fontId="3" fillId="0" borderId="0" xfId="21" applyNumberFormat="1" applyFont="1" applyFill="1" applyAlignment="1">
      <alignment/>
    </xf>
    <xf numFmtId="178" fontId="4" fillId="0" borderId="0" xfId="21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horizontal="center"/>
    </xf>
    <xf numFmtId="38" fontId="3" fillId="0" borderId="11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38" fontId="4" fillId="0" borderId="0" xfId="15" applyNumberFormat="1" applyFont="1" applyFill="1" applyBorder="1" applyAlignment="1">
      <alignment horizontal="right"/>
    </xf>
    <xf numFmtId="43" fontId="3" fillId="0" borderId="10" xfId="15" applyFont="1" applyFill="1" applyBorder="1" applyAlignment="1">
      <alignment horizontal="right"/>
    </xf>
    <xf numFmtId="43" fontId="4" fillId="0" borderId="0" xfId="15" applyFont="1" applyFill="1" applyAlignment="1">
      <alignment/>
    </xf>
    <xf numFmtId="43" fontId="3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3" fillId="0" borderId="2" xfId="15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 quotePrefix="1">
      <alignment/>
    </xf>
    <xf numFmtId="40" fontId="4" fillId="0" borderId="0" xfId="0" applyNumberFormat="1" applyFont="1" applyFill="1" applyBorder="1" applyAlignment="1">
      <alignment horizontal="center"/>
    </xf>
    <xf numFmtId="40" fontId="4" fillId="0" borderId="10" xfId="15" applyNumberFormat="1" applyFont="1" applyFill="1" applyBorder="1" applyAlignment="1">
      <alignment horizontal="center"/>
    </xf>
    <xf numFmtId="38" fontId="4" fillId="0" borderId="11" xfId="15" applyNumberFormat="1" applyFont="1" applyFill="1" applyBorder="1" applyAlignment="1">
      <alignment horizontal="center"/>
    </xf>
    <xf numFmtId="38" fontId="4" fillId="0" borderId="12" xfId="15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horizontal="center"/>
    </xf>
    <xf numFmtId="43" fontId="4" fillId="0" borderId="10" xfId="15" applyFont="1" applyFill="1" applyBorder="1" applyAlignment="1">
      <alignment horizontal="right"/>
    </xf>
    <xf numFmtId="38" fontId="4" fillId="0" borderId="0" xfId="15" applyNumberFormat="1" applyFont="1" applyFill="1" applyBorder="1" applyAlignment="1">
      <alignment/>
    </xf>
    <xf numFmtId="38" fontId="4" fillId="0" borderId="2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8" xfId="15" applyNumberFormat="1" applyFont="1" applyFill="1" applyBorder="1" applyAlignment="1">
      <alignment horizontal="center"/>
    </xf>
    <xf numFmtId="38" fontId="4" fillId="0" borderId="19" xfId="15" applyNumberFormat="1" applyFont="1" applyFill="1" applyBorder="1" applyAlignment="1">
      <alignment horizontal="center"/>
    </xf>
    <xf numFmtId="38" fontId="4" fillId="0" borderId="20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C30" sqref="C30"/>
    </sheetView>
  </sheetViews>
  <sheetFormatPr defaultColWidth="9.140625" defaultRowHeight="12.75"/>
  <cols>
    <col min="1" max="1" width="9.28125" style="42" customWidth="1"/>
    <col min="2" max="2" width="28.57421875" style="42" customWidth="1"/>
    <col min="3" max="6" width="9.140625" style="42" customWidth="1"/>
    <col min="7" max="7" width="11.7109375" style="42" customWidth="1"/>
    <col min="8" max="16384" width="9.140625" style="42" customWidth="1"/>
  </cols>
  <sheetData>
    <row r="1" spans="1:8" ht="12">
      <c r="A1" s="56" t="s">
        <v>180</v>
      </c>
      <c r="B1" s="57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175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55</v>
      </c>
      <c r="B6" s="3"/>
      <c r="C6" s="3" t="s">
        <v>56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46</v>
      </c>
      <c r="B8" s="3"/>
      <c r="C8" s="4" t="s">
        <v>54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45</v>
      </c>
      <c r="B10" s="3"/>
      <c r="C10" s="4" t="s">
        <v>53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44</v>
      </c>
      <c r="B12" s="3"/>
      <c r="C12" s="4" t="s">
        <v>52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43</v>
      </c>
      <c r="B14" s="3"/>
      <c r="C14" s="3" t="s">
        <v>51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47</v>
      </c>
      <c r="B16" s="3"/>
      <c r="C16" s="3" t="s">
        <v>50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176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177</v>
      </c>
      <c r="B22" s="3"/>
      <c r="C22" s="4" t="s">
        <v>406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49</v>
      </c>
      <c r="B24" s="3"/>
      <c r="C24" s="4" t="s">
        <v>405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48</v>
      </c>
      <c r="B26" s="3"/>
      <c r="C26" s="3" t="s">
        <v>288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178</v>
      </c>
      <c r="B28" s="3"/>
      <c r="C28" s="3" t="s">
        <v>179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8"/>
  <sheetViews>
    <sheetView workbookViewId="0" topLeftCell="A381">
      <selection activeCell="C12" sqref="C12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6384" width="9.140625" style="2" customWidth="1"/>
  </cols>
  <sheetData>
    <row r="1" spans="1:2" ht="12">
      <c r="A1" s="6" t="s">
        <v>21</v>
      </c>
      <c r="B1" s="7"/>
    </row>
    <row r="2" spans="1:2" ht="12">
      <c r="A2" s="5"/>
      <c r="B2" s="7"/>
    </row>
    <row r="3" ht="12">
      <c r="G3" s="74"/>
    </row>
    <row r="4" spans="1:7" ht="12">
      <c r="A4" s="8" t="s">
        <v>79</v>
      </c>
      <c r="B4" s="9"/>
      <c r="G4" s="118"/>
    </row>
    <row r="5" spans="1:2" ht="12">
      <c r="A5" s="8" t="s">
        <v>407</v>
      </c>
      <c r="B5" s="9"/>
    </row>
    <row r="6" ht="12.75" thickBot="1"/>
    <row r="7" spans="3:9" ht="12">
      <c r="C7" s="125" t="s">
        <v>197</v>
      </c>
      <c r="D7" s="126"/>
      <c r="E7" s="127"/>
      <c r="G7" s="125" t="s">
        <v>203</v>
      </c>
      <c r="H7" s="126"/>
      <c r="I7" s="127"/>
    </row>
    <row r="8" spans="3:9" ht="12.75" thickBot="1">
      <c r="C8" s="122" t="s">
        <v>486</v>
      </c>
      <c r="D8" s="123"/>
      <c r="E8" s="124"/>
      <c r="F8" s="7"/>
      <c r="G8" s="122" t="s">
        <v>408</v>
      </c>
      <c r="H8" s="123"/>
      <c r="I8" s="124"/>
    </row>
    <row r="9" ht="12">
      <c r="I9" s="1"/>
    </row>
    <row r="10" spans="3:9" ht="12">
      <c r="C10" s="7" t="s">
        <v>14</v>
      </c>
      <c r="D10" s="1"/>
      <c r="E10" s="1" t="s">
        <v>152</v>
      </c>
      <c r="G10" s="7" t="s">
        <v>14</v>
      </c>
      <c r="H10" s="1"/>
      <c r="I10" s="1" t="s">
        <v>152</v>
      </c>
    </row>
    <row r="11" spans="3:9" ht="12">
      <c r="C11" s="7" t="s">
        <v>15</v>
      </c>
      <c r="D11" s="1"/>
      <c r="E11" s="1" t="s">
        <v>15</v>
      </c>
      <c r="G11" s="7" t="s">
        <v>15</v>
      </c>
      <c r="H11" s="1"/>
      <c r="I11" s="1" t="s">
        <v>15</v>
      </c>
    </row>
    <row r="12" spans="3:9" ht="12">
      <c r="C12" s="7" t="s">
        <v>16</v>
      </c>
      <c r="D12" s="1"/>
      <c r="E12" s="1" t="s">
        <v>17</v>
      </c>
      <c r="G12" s="7" t="s">
        <v>18</v>
      </c>
      <c r="H12" s="1"/>
      <c r="I12" s="1" t="s">
        <v>17</v>
      </c>
    </row>
    <row r="13" spans="3:9" ht="12">
      <c r="C13" s="7"/>
      <c r="D13" s="1"/>
      <c r="E13" s="1" t="s">
        <v>16</v>
      </c>
      <c r="G13" s="7"/>
      <c r="H13" s="1"/>
      <c r="I13" s="1" t="s">
        <v>20</v>
      </c>
    </row>
    <row r="14" spans="3:9" ht="12.75" customHeight="1">
      <c r="C14" s="7" t="s">
        <v>409</v>
      </c>
      <c r="D14" s="1"/>
      <c r="E14" s="1" t="s">
        <v>410</v>
      </c>
      <c r="G14" s="7" t="str">
        <f>C14</f>
        <v>30/6/2007</v>
      </c>
      <c r="H14" s="1"/>
      <c r="I14" s="1" t="str">
        <f>E14</f>
        <v>30/6/2006</v>
      </c>
    </row>
    <row r="15" spans="3:9" ht="12">
      <c r="C15" s="7"/>
      <c r="D15" s="1"/>
      <c r="G15" s="7" t="s">
        <v>226</v>
      </c>
      <c r="H15" s="1"/>
      <c r="I15" s="1" t="s">
        <v>225</v>
      </c>
    </row>
    <row r="16" spans="2:9" ht="12">
      <c r="B16" s="1" t="s">
        <v>204</v>
      </c>
      <c r="C16" s="7" t="s">
        <v>19</v>
      </c>
      <c r="D16" s="1"/>
      <c r="E16" s="1" t="s">
        <v>19</v>
      </c>
      <c r="G16" s="7" t="s">
        <v>19</v>
      </c>
      <c r="H16" s="1"/>
      <c r="I16" s="1" t="s">
        <v>19</v>
      </c>
    </row>
    <row r="17" spans="3:7" ht="12">
      <c r="C17" s="7"/>
      <c r="G17" s="5"/>
    </row>
    <row r="18" spans="1:9" ht="12">
      <c r="A18" s="2" t="s">
        <v>81</v>
      </c>
      <c r="B18" s="1" t="s">
        <v>211</v>
      </c>
      <c r="C18" s="12">
        <v>15525</v>
      </c>
      <c r="D18" s="10"/>
      <c r="E18" s="11">
        <v>11249</v>
      </c>
      <c r="F18" s="11"/>
      <c r="G18" s="12">
        <v>85665</v>
      </c>
      <c r="H18" s="10"/>
      <c r="I18" s="11">
        <v>74385</v>
      </c>
    </row>
    <row r="19" spans="3:9" ht="12">
      <c r="C19" s="12"/>
      <c r="D19" s="10"/>
      <c r="E19" s="11"/>
      <c r="F19" s="11"/>
      <c r="G19" s="12"/>
      <c r="H19" s="10"/>
      <c r="I19" s="11"/>
    </row>
    <row r="20" spans="1:9" ht="12">
      <c r="A20" s="2" t="s">
        <v>82</v>
      </c>
      <c r="C20" s="12">
        <f>4632+221</f>
        <v>4853</v>
      </c>
      <c r="D20" s="10"/>
      <c r="E20" s="11">
        <v>965</v>
      </c>
      <c r="F20" s="11"/>
      <c r="G20" s="12">
        <f>35576+221</f>
        <v>35797</v>
      </c>
      <c r="H20" s="10"/>
      <c r="I20" s="11">
        <v>22875</v>
      </c>
    </row>
    <row r="21" spans="1:9" ht="12">
      <c r="A21" s="2" t="s">
        <v>57</v>
      </c>
      <c r="C21" s="75">
        <f>C20/C18</f>
        <v>0.3125925925925926</v>
      </c>
      <c r="D21" s="13"/>
      <c r="E21" s="14">
        <f>E20/E18</f>
        <v>0.0857854031469464</v>
      </c>
      <c r="F21" s="14"/>
      <c r="G21" s="75">
        <f>G20/G18</f>
        <v>0.4178719430339112</v>
      </c>
      <c r="I21" s="14">
        <f>I20/I18</f>
        <v>0.3075216777576124</v>
      </c>
    </row>
    <row r="22" spans="3:9" ht="12">
      <c r="C22" s="76"/>
      <c r="D22" s="61"/>
      <c r="E22" s="62"/>
      <c r="F22" s="62"/>
      <c r="G22" s="76"/>
      <c r="H22" s="59"/>
      <c r="I22" s="62"/>
    </row>
    <row r="23" spans="1:9" ht="12">
      <c r="A23" s="2" t="s">
        <v>83</v>
      </c>
      <c r="C23" s="12">
        <v>36</v>
      </c>
      <c r="D23" s="10"/>
      <c r="E23" s="11">
        <v>384</v>
      </c>
      <c r="F23" s="11"/>
      <c r="G23" s="12">
        <v>798</v>
      </c>
      <c r="H23" s="10"/>
      <c r="I23" s="11">
        <v>484</v>
      </c>
    </row>
    <row r="24" spans="3:9" ht="12">
      <c r="C24" s="12"/>
      <c r="D24" s="10"/>
      <c r="E24" s="11"/>
      <c r="F24" s="11"/>
      <c r="G24" s="12"/>
      <c r="H24" s="10"/>
      <c r="I24" s="11"/>
    </row>
    <row r="25" spans="1:9" ht="12">
      <c r="A25" s="2" t="s">
        <v>84</v>
      </c>
      <c r="C25" s="77">
        <v>-5326</v>
      </c>
      <c r="D25" s="10"/>
      <c r="E25" s="55">
        <v>-3951</v>
      </c>
      <c r="F25" s="11"/>
      <c r="G25" s="77">
        <v>-22872</v>
      </c>
      <c r="H25" s="10"/>
      <c r="I25" s="55">
        <v>-19457</v>
      </c>
    </row>
    <row r="26" spans="3:9" ht="12">
      <c r="C26" s="12"/>
      <c r="D26" s="10"/>
      <c r="E26" s="11"/>
      <c r="F26" s="11"/>
      <c r="G26" s="12"/>
      <c r="H26" s="10"/>
      <c r="I26" s="11"/>
    </row>
    <row r="27" spans="1:9" ht="12">
      <c r="A27" s="2" t="s">
        <v>480</v>
      </c>
      <c r="C27" s="12">
        <f>C20+C23+C25</f>
        <v>-437</v>
      </c>
      <c r="D27" s="10"/>
      <c r="E27" s="11">
        <f>E20+E23+E25</f>
        <v>-2602</v>
      </c>
      <c r="F27" s="11"/>
      <c r="G27" s="12">
        <f>G20+G23+G25</f>
        <v>13723</v>
      </c>
      <c r="H27" s="10"/>
      <c r="I27" s="11">
        <f>I20+I23+I25</f>
        <v>3902</v>
      </c>
    </row>
    <row r="28" spans="3:9" ht="12">
      <c r="C28" s="12"/>
      <c r="D28" s="10"/>
      <c r="E28" s="11"/>
      <c r="F28" s="11"/>
      <c r="G28" s="12"/>
      <c r="H28" s="10"/>
      <c r="I28" s="11"/>
    </row>
    <row r="29" spans="1:9" ht="12">
      <c r="A29" s="2" t="s">
        <v>85</v>
      </c>
      <c r="C29" s="77">
        <v>-555</v>
      </c>
      <c r="D29" s="10"/>
      <c r="E29" s="55">
        <v>-546</v>
      </c>
      <c r="F29" s="11"/>
      <c r="G29" s="77">
        <v>-2507</v>
      </c>
      <c r="H29" s="10"/>
      <c r="I29" s="55">
        <v>-2548</v>
      </c>
    </row>
    <row r="30" spans="3:9" ht="12">
      <c r="C30" s="12"/>
      <c r="D30" s="10"/>
      <c r="E30" s="11"/>
      <c r="F30" s="11"/>
      <c r="G30" s="12"/>
      <c r="H30" s="10"/>
      <c r="I30" s="11"/>
    </row>
    <row r="31" spans="1:9" ht="12">
      <c r="A31" s="2" t="s">
        <v>123</v>
      </c>
      <c r="C31" s="12">
        <f>C27+C29</f>
        <v>-992</v>
      </c>
      <c r="D31" s="10"/>
      <c r="E31" s="11">
        <f>E27+E29</f>
        <v>-3148</v>
      </c>
      <c r="F31" s="11"/>
      <c r="G31" s="12">
        <f>G27+G29</f>
        <v>11216</v>
      </c>
      <c r="H31" s="10"/>
      <c r="I31" s="11">
        <f>I27+I29</f>
        <v>1354</v>
      </c>
    </row>
    <row r="32" spans="3:9" ht="12">
      <c r="C32" s="12"/>
      <c r="D32" s="10"/>
      <c r="E32" s="11"/>
      <c r="F32" s="11"/>
      <c r="G32" s="63"/>
      <c r="H32" s="10"/>
      <c r="I32" s="11"/>
    </row>
    <row r="33" spans="1:9" ht="12.75" thickBot="1">
      <c r="A33" s="2" t="s">
        <v>86</v>
      </c>
      <c r="B33" s="1" t="s">
        <v>481</v>
      </c>
      <c r="C33" s="78">
        <f>274</f>
        <v>274</v>
      </c>
      <c r="D33" s="10"/>
      <c r="E33" s="119">
        <v>314</v>
      </c>
      <c r="F33" s="11"/>
      <c r="G33" s="78">
        <f>-2428</f>
        <v>-2428</v>
      </c>
      <c r="H33" s="10"/>
      <c r="I33" s="119">
        <v>-569</v>
      </c>
    </row>
    <row r="34" spans="3:9" ht="12">
      <c r="C34" s="12"/>
      <c r="D34" s="10"/>
      <c r="E34" s="11"/>
      <c r="F34" s="11"/>
      <c r="G34" s="63"/>
      <c r="H34" s="10"/>
      <c r="I34" s="63"/>
    </row>
    <row r="35" spans="1:9" ht="12.75" thickBot="1">
      <c r="A35" s="2" t="s">
        <v>272</v>
      </c>
      <c r="C35" s="78">
        <f>C31+C33</f>
        <v>-718</v>
      </c>
      <c r="D35" s="10"/>
      <c r="E35" s="119">
        <f>E31+E33</f>
        <v>-2834</v>
      </c>
      <c r="F35" s="11"/>
      <c r="G35" s="78">
        <f>G31+G33</f>
        <v>8788</v>
      </c>
      <c r="H35" s="10"/>
      <c r="I35" s="119">
        <f>I31+I33</f>
        <v>785</v>
      </c>
    </row>
    <row r="36" spans="3:9" ht="12">
      <c r="C36" s="12"/>
      <c r="D36" s="10"/>
      <c r="E36" s="11"/>
      <c r="F36" s="11"/>
      <c r="G36" s="12"/>
      <c r="H36" s="10"/>
      <c r="I36" s="11"/>
    </row>
    <row r="37" spans="1:9" ht="12">
      <c r="A37" s="2" t="s">
        <v>273</v>
      </c>
      <c r="C37" s="12"/>
      <c r="D37" s="10"/>
      <c r="E37" s="11"/>
      <c r="F37" s="11"/>
      <c r="G37" s="12"/>
      <c r="H37" s="10"/>
      <c r="I37" s="11"/>
    </row>
    <row r="38" spans="3:9" ht="12">
      <c r="C38" s="12"/>
      <c r="D38" s="10"/>
      <c r="E38" s="11"/>
      <c r="F38" s="11"/>
      <c r="G38" s="12"/>
      <c r="H38" s="10"/>
      <c r="I38" s="11"/>
    </row>
    <row r="39" spans="1:9" ht="12">
      <c r="A39" s="2" t="s">
        <v>274</v>
      </c>
      <c r="C39" s="12">
        <f>C35-C41</f>
        <v>-589</v>
      </c>
      <c r="D39" s="10"/>
      <c r="E39" s="12">
        <v>-2825</v>
      </c>
      <c r="F39" s="11"/>
      <c r="G39" s="12">
        <f>G35-G41</f>
        <v>8902</v>
      </c>
      <c r="H39" s="10"/>
      <c r="I39" s="12">
        <f>I35-I41</f>
        <v>732</v>
      </c>
    </row>
    <row r="40" spans="3:9" ht="12">
      <c r="C40" s="12"/>
      <c r="D40" s="10"/>
      <c r="E40" s="11"/>
      <c r="F40" s="11"/>
      <c r="G40" s="12"/>
      <c r="H40" s="10"/>
      <c r="I40" s="11"/>
    </row>
    <row r="41" spans="1:9" ht="12.75" thickBot="1">
      <c r="A41" s="2" t="s">
        <v>32</v>
      </c>
      <c r="C41" s="78">
        <v>-129</v>
      </c>
      <c r="D41" s="10"/>
      <c r="E41" s="119">
        <v>-9</v>
      </c>
      <c r="F41" s="11"/>
      <c r="G41" s="78">
        <v>-114</v>
      </c>
      <c r="H41" s="10"/>
      <c r="I41" s="119">
        <v>53</v>
      </c>
    </row>
    <row r="42" spans="3:9" ht="12">
      <c r="C42" s="12"/>
      <c r="D42" s="10"/>
      <c r="E42" s="11"/>
      <c r="F42" s="11"/>
      <c r="G42" s="12"/>
      <c r="H42" s="10"/>
      <c r="I42" s="11"/>
    </row>
    <row r="43" spans="3:9" ht="12.75" thickBot="1">
      <c r="C43" s="78">
        <f>C39+C41</f>
        <v>-718</v>
      </c>
      <c r="D43" s="10"/>
      <c r="E43" s="119">
        <f>E39+E41</f>
        <v>-2834</v>
      </c>
      <c r="F43" s="11"/>
      <c r="G43" s="78">
        <f>G39+G41</f>
        <v>8788</v>
      </c>
      <c r="H43" s="10"/>
      <c r="I43" s="119">
        <f>I39+I41</f>
        <v>785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87</v>
      </c>
      <c r="C45" s="12"/>
      <c r="D45" s="10"/>
      <c r="E45" s="11"/>
      <c r="F45" s="11"/>
      <c r="G45" s="12"/>
      <c r="H45" s="10"/>
      <c r="I45" s="11"/>
    </row>
    <row r="46" spans="1:9" ht="12">
      <c r="A46" s="15" t="s">
        <v>88</v>
      </c>
      <c r="B46" s="1" t="s">
        <v>482</v>
      </c>
      <c r="C46" s="79">
        <v>-2.84</v>
      </c>
      <c r="D46" s="51"/>
      <c r="E46" s="120">
        <v>-13.61</v>
      </c>
      <c r="F46" s="52"/>
      <c r="G46" s="43">
        <v>42.9</v>
      </c>
      <c r="H46" s="54"/>
      <c r="I46" s="110">
        <v>3.53</v>
      </c>
    </row>
    <row r="47" spans="1:9" ht="12.75" thickBot="1">
      <c r="A47" s="15" t="s">
        <v>89</v>
      </c>
      <c r="B47" s="1" t="s">
        <v>482</v>
      </c>
      <c r="C47" s="80" t="s">
        <v>247</v>
      </c>
      <c r="D47" s="51"/>
      <c r="E47" s="111" t="s">
        <v>247</v>
      </c>
      <c r="F47" s="52"/>
      <c r="G47" s="81" t="str">
        <f>C47</f>
        <v>N/A</v>
      </c>
      <c r="H47" s="54"/>
      <c r="I47" s="121" t="s">
        <v>247</v>
      </c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6"/>
      <c r="D50" s="10"/>
      <c r="E50" s="11"/>
      <c r="F50" s="11"/>
      <c r="G50" s="23"/>
      <c r="H50" s="10"/>
      <c r="I50" s="10"/>
    </row>
    <row r="51" spans="3:9" ht="12">
      <c r="C51" s="16"/>
      <c r="D51" s="10"/>
      <c r="E51" s="11"/>
      <c r="F51" s="11"/>
      <c r="G51" s="23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28" t="s">
        <v>78</v>
      </c>
      <c r="B58" s="128"/>
      <c r="C58" s="128"/>
      <c r="D58" s="128"/>
      <c r="E58" s="128"/>
      <c r="F58" s="128"/>
      <c r="G58" s="128"/>
      <c r="H58" s="128"/>
      <c r="I58" s="128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26">
      <selection activeCell="C26" sqref="C26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0" customWidth="1"/>
    <col min="4" max="4" width="5.8515625" style="10" customWidth="1"/>
    <col min="5" max="5" width="13.8515625" style="20" customWidth="1"/>
    <col min="6" max="6" width="7.57421875" style="10" customWidth="1"/>
    <col min="7" max="7" width="0" style="10" hidden="1" customWidth="1"/>
    <col min="8" max="8" width="5.140625" style="10" hidden="1" customWidth="1"/>
    <col min="9" max="9" width="0" style="10" hidden="1" customWidth="1"/>
    <col min="10" max="10" width="9.140625" style="10" customWidth="1"/>
    <col min="11" max="12" width="0" style="10" hidden="1" customWidth="1"/>
    <col min="13" max="16384" width="9.140625" style="10" customWidth="1"/>
  </cols>
  <sheetData>
    <row r="1" spans="1:4" ht="12">
      <c r="A1" s="6" t="s">
        <v>21</v>
      </c>
      <c r="B1" s="17"/>
      <c r="C1" s="18"/>
      <c r="D1" s="19"/>
    </row>
    <row r="3" spans="1:2" ht="12">
      <c r="A3" s="6" t="s">
        <v>90</v>
      </c>
      <c r="B3" s="17"/>
    </row>
    <row r="4" spans="1:2" ht="12">
      <c r="A4" s="6" t="s">
        <v>411</v>
      </c>
      <c r="B4" s="17"/>
    </row>
    <row r="5" spans="1:2" ht="12">
      <c r="A5" s="6"/>
      <c r="B5" s="17"/>
    </row>
    <row r="6" spans="3:5" ht="12">
      <c r="C6" s="21" t="s">
        <v>22</v>
      </c>
      <c r="D6" s="11"/>
      <c r="E6" s="21" t="s">
        <v>22</v>
      </c>
    </row>
    <row r="7" spans="3:5" ht="12">
      <c r="C7" s="21" t="s">
        <v>23</v>
      </c>
      <c r="D7" s="11"/>
      <c r="E7" s="21" t="s">
        <v>152</v>
      </c>
    </row>
    <row r="8" spans="3:5" ht="12">
      <c r="C8" s="21" t="s">
        <v>24</v>
      </c>
      <c r="D8" s="11"/>
      <c r="E8" s="21" t="s">
        <v>25</v>
      </c>
    </row>
    <row r="9" spans="3:5" ht="12">
      <c r="C9" s="21" t="s">
        <v>20</v>
      </c>
      <c r="D9" s="11"/>
      <c r="E9" s="21" t="s">
        <v>26</v>
      </c>
    </row>
    <row r="10" spans="3:5" ht="12">
      <c r="C10" s="21" t="str">
        <f>'Income Statement'!G14</f>
        <v>30/6/2007</v>
      </c>
      <c r="D10" s="11"/>
      <c r="E10" s="21" t="s">
        <v>281</v>
      </c>
    </row>
    <row r="11" spans="3:5" ht="12">
      <c r="C11" s="21" t="s">
        <v>77</v>
      </c>
      <c r="D11" s="11"/>
      <c r="E11" s="21" t="s">
        <v>27</v>
      </c>
    </row>
    <row r="12" spans="2:5" ht="12">
      <c r="B12" s="12" t="s">
        <v>80</v>
      </c>
      <c r="C12" s="21" t="s">
        <v>19</v>
      </c>
      <c r="D12" s="11"/>
      <c r="E12" s="21" t="s">
        <v>19</v>
      </c>
    </row>
    <row r="13" spans="2:5" ht="12">
      <c r="B13" s="12"/>
      <c r="C13" s="21"/>
      <c r="D13" s="11"/>
      <c r="E13" s="21" t="s">
        <v>313</v>
      </c>
    </row>
    <row r="14" spans="1:5" ht="12">
      <c r="A14" s="10" t="s">
        <v>262</v>
      </c>
      <c r="B14" s="12"/>
      <c r="C14" s="21"/>
      <c r="D14" s="11"/>
      <c r="E14" s="21"/>
    </row>
    <row r="15" spans="2:5" ht="12">
      <c r="B15" s="12"/>
      <c r="C15" s="21"/>
      <c r="D15" s="11"/>
      <c r="E15" s="21"/>
    </row>
    <row r="16" ht="12">
      <c r="A16" s="10" t="s">
        <v>263</v>
      </c>
    </row>
    <row r="17" spans="1:5" ht="12">
      <c r="A17" s="10" t="s">
        <v>260</v>
      </c>
      <c r="B17" s="11" t="s">
        <v>5</v>
      </c>
      <c r="C17" s="21">
        <v>7419</v>
      </c>
      <c r="E17" s="20">
        <v>6527</v>
      </c>
    </row>
    <row r="18" spans="1:5" ht="12">
      <c r="A18" s="10" t="s">
        <v>312</v>
      </c>
      <c r="B18" s="11" t="s">
        <v>5</v>
      </c>
      <c r="C18" s="21">
        <v>14385</v>
      </c>
      <c r="E18" s="20">
        <v>14570</v>
      </c>
    </row>
    <row r="19" spans="1:5" ht="12">
      <c r="A19" s="10" t="s">
        <v>310</v>
      </c>
      <c r="B19" s="11" t="s">
        <v>483</v>
      </c>
      <c r="C19" s="21">
        <v>114</v>
      </c>
      <c r="E19" s="20">
        <v>114</v>
      </c>
    </row>
    <row r="20" spans="1:5" ht="12">
      <c r="A20" s="10" t="s">
        <v>261</v>
      </c>
      <c r="C20" s="21">
        <v>14</v>
      </c>
      <c r="E20" s="20">
        <v>0</v>
      </c>
    </row>
    <row r="21" spans="1:5" ht="12">
      <c r="A21" s="10" t="s">
        <v>294</v>
      </c>
      <c r="C21" s="21">
        <v>23</v>
      </c>
      <c r="E21" s="20">
        <v>27</v>
      </c>
    </row>
    <row r="22" spans="3:5" ht="12">
      <c r="C22" s="82">
        <f>SUM(C17:C21)</f>
        <v>21955</v>
      </c>
      <c r="E22" s="112">
        <f>SUM(E17:E21)</f>
        <v>21238</v>
      </c>
    </row>
    <row r="23" ht="12">
      <c r="C23" s="21"/>
    </row>
    <row r="24" spans="1:3" ht="12">
      <c r="A24" s="10" t="s">
        <v>28</v>
      </c>
      <c r="C24" s="21"/>
    </row>
    <row r="25" spans="1:5" ht="12">
      <c r="A25" s="10" t="s">
        <v>307</v>
      </c>
      <c r="C25" s="21">
        <v>31571</v>
      </c>
      <c r="E25" s="20">
        <v>29537</v>
      </c>
    </row>
    <row r="26" spans="1:5" ht="12">
      <c r="A26" s="10" t="s">
        <v>157</v>
      </c>
      <c r="C26" s="21">
        <v>23511</v>
      </c>
      <c r="E26" s="20">
        <v>20087</v>
      </c>
    </row>
    <row r="27" spans="1:5" ht="12">
      <c r="A27" s="10" t="s">
        <v>131</v>
      </c>
      <c r="C27" s="21">
        <v>904</v>
      </c>
      <c r="E27" s="20">
        <v>225</v>
      </c>
    </row>
    <row r="28" spans="1:5" ht="12">
      <c r="A28" s="10" t="s">
        <v>308</v>
      </c>
      <c r="C28" s="21">
        <v>1858</v>
      </c>
      <c r="E28" s="20">
        <v>2276</v>
      </c>
    </row>
    <row r="29" spans="3:5" ht="12">
      <c r="C29" s="82">
        <f>SUM(C25:C28)</f>
        <v>57844</v>
      </c>
      <c r="E29" s="112">
        <f>SUM(E25:E28)</f>
        <v>52125</v>
      </c>
    </row>
    <row r="30" spans="1:3" ht="12">
      <c r="A30" s="10" t="s">
        <v>29</v>
      </c>
      <c r="C30" s="21"/>
    </row>
    <row r="31" spans="1:5" ht="12">
      <c r="A31" s="10" t="s">
        <v>158</v>
      </c>
      <c r="C31" s="21">
        <f>12215-221</f>
        <v>11994</v>
      </c>
      <c r="E31" s="20">
        <v>11692</v>
      </c>
    </row>
    <row r="32" spans="1:5" ht="12">
      <c r="A32" s="10" t="s">
        <v>59</v>
      </c>
      <c r="C32" s="21">
        <v>1451</v>
      </c>
      <c r="E32" s="20">
        <v>203</v>
      </c>
    </row>
    <row r="33" spans="1:5" ht="12">
      <c r="A33" s="10" t="s">
        <v>30</v>
      </c>
      <c r="B33" s="11" t="s">
        <v>484</v>
      </c>
      <c r="C33" s="21">
        <v>36140</v>
      </c>
      <c r="E33" s="20">
        <v>37623</v>
      </c>
    </row>
    <row r="34" spans="3:5" ht="12">
      <c r="C34" s="82">
        <f>SUM(C31:C33)</f>
        <v>49585</v>
      </c>
      <c r="E34" s="112">
        <f>SUM(E31:E33)</f>
        <v>49518</v>
      </c>
    </row>
    <row r="35" ht="12">
      <c r="C35" s="21"/>
    </row>
    <row r="36" spans="1:5" ht="12">
      <c r="A36" s="10" t="s">
        <v>255</v>
      </c>
      <c r="C36" s="82">
        <f>C29-C34</f>
        <v>8259</v>
      </c>
      <c r="E36" s="112">
        <f>E29-E34</f>
        <v>2607</v>
      </c>
    </row>
    <row r="37" ht="12">
      <c r="C37" s="21"/>
    </row>
    <row r="38" spans="3:5" ht="12.75" thickBot="1">
      <c r="C38" s="83">
        <f>C22+C36</f>
        <v>30214</v>
      </c>
      <c r="E38" s="113">
        <f>E22+E36</f>
        <v>23845</v>
      </c>
    </row>
    <row r="39" spans="1:3" ht="12">
      <c r="A39" s="10" t="s">
        <v>31</v>
      </c>
      <c r="C39" s="21"/>
    </row>
    <row r="40" ht="12">
      <c r="C40" s="21"/>
    </row>
    <row r="41" spans="1:3" ht="12">
      <c r="A41" s="10" t="s">
        <v>265</v>
      </c>
      <c r="C41" s="21"/>
    </row>
    <row r="42" spans="1:3" ht="12">
      <c r="A42" s="10" t="s">
        <v>264</v>
      </c>
      <c r="C42" s="21"/>
    </row>
    <row r="43" spans="1:5" ht="12">
      <c r="A43" s="10" t="s">
        <v>266</v>
      </c>
      <c r="C43" s="21">
        <v>20753</v>
      </c>
      <c r="E43" s="20">
        <v>20753</v>
      </c>
    </row>
    <row r="44" spans="1:5" ht="12">
      <c r="A44" s="10" t="s">
        <v>309</v>
      </c>
      <c r="C44" s="21">
        <v>1222</v>
      </c>
      <c r="E44" s="20">
        <v>1222</v>
      </c>
    </row>
    <row r="45" spans="1:5" ht="12">
      <c r="A45" s="10" t="s">
        <v>298</v>
      </c>
      <c r="C45" s="21">
        <v>-35</v>
      </c>
      <c r="E45" s="20">
        <v>-54</v>
      </c>
    </row>
    <row r="46" spans="1:5" ht="12">
      <c r="A46" s="10" t="s">
        <v>299</v>
      </c>
      <c r="C46" s="21">
        <v>0</v>
      </c>
      <c r="E46" s="20">
        <v>0</v>
      </c>
    </row>
    <row r="47" spans="1:5" ht="12">
      <c r="A47" s="10" t="s">
        <v>267</v>
      </c>
      <c r="C47" s="46">
        <f>E47+'Income Statement'!G39</f>
        <v>5575</v>
      </c>
      <c r="E47" s="22">
        <v>-3327</v>
      </c>
    </row>
    <row r="48" spans="3:5" ht="12">
      <c r="C48" s="21">
        <f>SUM(C43:C47)</f>
        <v>27515</v>
      </c>
      <c r="E48" s="20">
        <f>SUM(E43:E47)</f>
        <v>18594</v>
      </c>
    </row>
    <row r="49" spans="1:5" ht="12">
      <c r="A49" s="10" t="s">
        <v>268</v>
      </c>
      <c r="C49" s="46">
        <v>877</v>
      </c>
      <c r="E49" s="22">
        <v>990</v>
      </c>
    </row>
    <row r="50" spans="3:5" ht="12">
      <c r="C50" s="82">
        <f>SUM(C48:C49)</f>
        <v>28392</v>
      </c>
      <c r="E50" s="112">
        <f>SUM(E48:E49)</f>
        <v>19584</v>
      </c>
    </row>
    <row r="51" ht="12">
      <c r="C51" s="21"/>
    </row>
    <row r="52" spans="1:3" ht="12">
      <c r="A52" s="10" t="s">
        <v>269</v>
      </c>
      <c r="C52" s="21"/>
    </row>
    <row r="53" spans="1:5" ht="12">
      <c r="A53" s="10" t="s">
        <v>270</v>
      </c>
      <c r="B53" s="11" t="s">
        <v>484</v>
      </c>
      <c r="C53" s="21">
        <v>1455</v>
      </c>
      <c r="E53" s="20">
        <v>3970</v>
      </c>
    </row>
    <row r="54" spans="1:5" ht="12">
      <c r="A54" s="10" t="s">
        <v>271</v>
      </c>
      <c r="C54" s="21">
        <v>367</v>
      </c>
      <c r="E54" s="20">
        <v>291</v>
      </c>
    </row>
    <row r="55" spans="3:9" ht="12">
      <c r="C55" s="82">
        <f>SUM(C53:C54)</f>
        <v>1822</v>
      </c>
      <c r="E55" s="112">
        <f>SUM(E53:E54)</f>
        <v>4261</v>
      </c>
      <c r="G55" s="23"/>
      <c r="H55" s="23"/>
      <c r="I55" s="23"/>
    </row>
    <row r="56" spans="3:9" ht="12">
      <c r="C56" s="21"/>
      <c r="G56" s="23"/>
      <c r="H56" s="23"/>
      <c r="I56" s="23"/>
    </row>
    <row r="57" spans="3:12" ht="12.75" thickBot="1">
      <c r="C57" s="83">
        <f>C50+C55</f>
        <v>30214</v>
      </c>
      <c r="E57" s="113">
        <f>E50+E55</f>
        <v>23845</v>
      </c>
      <c r="G57" s="23">
        <f>C38-C57</f>
        <v>0</v>
      </c>
      <c r="H57" s="23"/>
      <c r="I57" s="23">
        <f>E38-E57</f>
        <v>0</v>
      </c>
      <c r="K57" s="10">
        <f>C38-C57</f>
        <v>0</v>
      </c>
      <c r="L57" s="10">
        <f>E38-E57</f>
        <v>0</v>
      </c>
    </row>
    <row r="58" spans="3:9" ht="12">
      <c r="C58" s="21"/>
      <c r="G58" s="23"/>
      <c r="H58" s="23"/>
      <c r="I58" s="23"/>
    </row>
    <row r="59" ht="12">
      <c r="C59" s="21"/>
    </row>
    <row r="60" spans="1:5" ht="12.75" thickBot="1">
      <c r="A60" s="10" t="s">
        <v>279</v>
      </c>
      <c r="C60" s="80">
        <v>1.33</v>
      </c>
      <c r="D60" s="23" t="s">
        <v>57</v>
      </c>
      <c r="E60" s="111">
        <v>0.9</v>
      </c>
    </row>
    <row r="61" spans="3:5" ht="12">
      <c r="C61" s="18"/>
      <c r="E61" s="18"/>
    </row>
    <row r="62" spans="3:5" ht="12">
      <c r="C62" s="84"/>
      <c r="E62" s="18"/>
    </row>
    <row r="65" spans="1:5" ht="12">
      <c r="A65" s="129" t="s">
        <v>78</v>
      </c>
      <c r="B65" s="129"/>
      <c r="C65" s="129"/>
      <c r="D65" s="129"/>
      <c r="E65" s="129"/>
    </row>
    <row r="70" ht="12">
      <c r="A70" s="11"/>
    </row>
    <row r="71" ht="12">
      <c r="A71" s="11"/>
    </row>
    <row r="72" ht="12">
      <c r="A72" s="11"/>
    </row>
    <row r="73" ht="12">
      <c r="A73" s="11"/>
    </row>
    <row r="74" ht="12">
      <c r="A74" s="11"/>
    </row>
    <row r="75" ht="12">
      <c r="A75" s="11"/>
    </row>
    <row r="76" ht="12">
      <c r="A76" s="11"/>
    </row>
    <row r="77" ht="12">
      <c r="A77" s="11"/>
    </row>
  </sheetData>
  <mergeCells count="1">
    <mergeCell ref="A65:E65"/>
  </mergeCells>
  <printOptions horizontalCentered="1"/>
  <pageMargins left="0.5" right="0.5" top="1" bottom="1" header="0.5" footer="0.5"/>
  <pageSetup fitToHeight="1" fitToWidth="1" horizontalDpi="360" verticalDpi="36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workbookViewId="0" topLeftCell="A39">
      <selection activeCell="C34" sqref="C34"/>
    </sheetView>
  </sheetViews>
  <sheetFormatPr defaultColWidth="9.140625" defaultRowHeight="12.75"/>
  <cols>
    <col min="1" max="3" width="9.140625" style="26" customWidth="1"/>
    <col min="4" max="4" width="4.140625" style="26" customWidth="1"/>
    <col min="5" max="5" width="1.421875" style="26" customWidth="1"/>
    <col min="6" max="6" width="10.140625" style="37" customWidth="1"/>
    <col min="7" max="7" width="1.7109375" style="24" customWidth="1"/>
    <col min="8" max="8" width="8.140625" style="37" customWidth="1"/>
    <col min="9" max="9" width="1.7109375" style="24" customWidth="1"/>
    <col min="10" max="10" width="6.28125" style="24" customWidth="1"/>
    <col min="11" max="11" width="1.7109375" style="24" customWidth="1"/>
    <col min="12" max="12" width="8.421875" style="37" customWidth="1"/>
    <col min="13" max="13" width="2.140625" style="24" customWidth="1"/>
    <col min="14" max="14" width="12.7109375" style="37" customWidth="1"/>
    <col min="15" max="15" width="1.7109375" style="24" customWidth="1"/>
    <col min="16" max="16" width="8.140625" style="24" customWidth="1"/>
    <col min="17" max="17" width="1.7109375" style="24" customWidth="1"/>
    <col min="18" max="18" width="10.421875" style="37" bestFit="1" customWidth="1"/>
    <col min="19" max="16384" width="9.140625" style="26" customWidth="1"/>
  </cols>
  <sheetData>
    <row r="1" ht="12">
      <c r="A1" s="33" t="str">
        <f>'Balance Sheet'!A1</f>
        <v>TEO GUAN LEE CORPORATION BHD ( COMPANY NUMBER 283710-A)</v>
      </c>
    </row>
    <row r="3" ht="12">
      <c r="A3" s="33" t="s">
        <v>91</v>
      </c>
    </row>
    <row r="4" ht="12">
      <c r="A4" s="33" t="str">
        <f>'Income Statement'!A5</f>
        <v>FOR THE QUARTER ENDED  30 JUNE 2007</v>
      </c>
    </row>
    <row r="8" spans="6:18" ht="12">
      <c r="F8" s="131" t="s">
        <v>278</v>
      </c>
      <c r="G8" s="132"/>
      <c r="H8" s="132"/>
      <c r="I8" s="132"/>
      <c r="J8" s="132"/>
      <c r="K8" s="132"/>
      <c r="L8" s="132"/>
      <c r="M8" s="132"/>
      <c r="N8" s="133"/>
      <c r="P8" s="69"/>
      <c r="R8" s="72"/>
    </row>
    <row r="9" spans="6:18" ht="12">
      <c r="F9" s="64"/>
      <c r="G9" s="20"/>
      <c r="H9" s="20"/>
      <c r="I9" s="20"/>
      <c r="J9" s="20"/>
      <c r="K9" s="20"/>
      <c r="L9" s="20"/>
      <c r="M9" s="20"/>
      <c r="N9" s="65"/>
      <c r="P9" s="70"/>
      <c r="R9" s="73"/>
    </row>
    <row r="10" spans="6:18" ht="12">
      <c r="F10" s="64"/>
      <c r="G10" s="20"/>
      <c r="H10" s="20"/>
      <c r="I10" s="20"/>
      <c r="J10" s="20"/>
      <c r="K10" s="20"/>
      <c r="L10" s="20" t="s">
        <v>295</v>
      </c>
      <c r="M10" s="20"/>
      <c r="N10" s="65"/>
      <c r="P10" s="70"/>
      <c r="R10" s="73"/>
    </row>
    <row r="11" spans="6:18" ht="12">
      <c r="F11" s="64"/>
      <c r="G11" s="36"/>
      <c r="H11" s="20"/>
      <c r="I11" s="36"/>
      <c r="J11" s="20" t="s">
        <v>94</v>
      </c>
      <c r="K11" s="36"/>
      <c r="L11" s="20" t="s">
        <v>296</v>
      </c>
      <c r="M11" s="36"/>
      <c r="N11" s="65"/>
      <c r="O11" s="36"/>
      <c r="P11" s="70"/>
      <c r="Q11" s="36"/>
      <c r="R11" s="73"/>
    </row>
    <row r="12" spans="6:18" ht="12">
      <c r="F12" s="64"/>
      <c r="G12" s="36"/>
      <c r="H12" s="20" t="s">
        <v>94</v>
      </c>
      <c r="I12" s="20"/>
      <c r="J12" s="36" t="s">
        <v>297</v>
      </c>
      <c r="K12" s="20"/>
      <c r="L12" s="20" t="s">
        <v>120</v>
      </c>
      <c r="M12" s="36"/>
      <c r="N12" s="65" t="s">
        <v>277</v>
      </c>
      <c r="O12" s="36"/>
      <c r="P12" s="70" t="s">
        <v>275</v>
      </c>
      <c r="Q12" s="36"/>
      <c r="R12" s="73"/>
    </row>
    <row r="13" spans="6:18" ht="12">
      <c r="F13" s="64" t="s">
        <v>92</v>
      </c>
      <c r="G13" s="36"/>
      <c r="H13" s="20" t="s">
        <v>95</v>
      </c>
      <c r="I13" s="20"/>
      <c r="J13" s="20" t="s">
        <v>121</v>
      </c>
      <c r="K13" s="20"/>
      <c r="L13" s="20" t="s">
        <v>121</v>
      </c>
      <c r="M13" s="36"/>
      <c r="N13" s="65" t="s">
        <v>96</v>
      </c>
      <c r="O13" s="36"/>
      <c r="P13" s="70" t="s">
        <v>276</v>
      </c>
      <c r="Q13" s="36"/>
      <c r="R13" s="73" t="s">
        <v>97</v>
      </c>
    </row>
    <row r="14" spans="6:18" ht="12">
      <c r="F14" s="66" t="s">
        <v>19</v>
      </c>
      <c r="G14" s="67"/>
      <c r="H14" s="22" t="s">
        <v>19</v>
      </c>
      <c r="I14" s="67"/>
      <c r="J14" s="22" t="s">
        <v>19</v>
      </c>
      <c r="K14" s="67"/>
      <c r="L14" s="22" t="s">
        <v>19</v>
      </c>
      <c r="M14" s="67"/>
      <c r="N14" s="68" t="s">
        <v>19</v>
      </c>
      <c r="O14" s="36"/>
      <c r="P14" s="71" t="s">
        <v>19</v>
      </c>
      <c r="Q14" s="36"/>
      <c r="R14" s="71" t="s">
        <v>19</v>
      </c>
    </row>
    <row r="15" spans="7:17" ht="12">
      <c r="G15" s="36"/>
      <c r="I15" s="36"/>
      <c r="J15" s="36"/>
      <c r="K15" s="36"/>
      <c r="M15" s="36"/>
      <c r="O15" s="36"/>
      <c r="P15" s="36"/>
      <c r="Q15" s="36"/>
    </row>
    <row r="16" spans="1:18" ht="12">
      <c r="A16" s="26" t="s">
        <v>242</v>
      </c>
      <c r="F16" s="20">
        <v>20753</v>
      </c>
      <c r="G16" s="36"/>
      <c r="H16" s="20">
        <v>1222</v>
      </c>
      <c r="I16" s="20"/>
      <c r="J16" s="20">
        <v>0</v>
      </c>
      <c r="K16" s="20"/>
      <c r="L16" s="20">
        <v>0</v>
      </c>
      <c r="M16" s="20"/>
      <c r="N16" s="20">
        <v>-4060</v>
      </c>
      <c r="O16" s="20"/>
      <c r="P16" s="20">
        <v>938</v>
      </c>
      <c r="Q16" s="20"/>
      <c r="R16" s="37">
        <f>SUM(F16:P16)</f>
        <v>18853</v>
      </c>
    </row>
    <row r="17" spans="7:17" ht="12">
      <c r="G17" s="36"/>
      <c r="I17" s="36"/>
      <c r="J17" s="36"/>
      <c r="K17" s="36"/>
      <c r="M17" s="36"/>
      <c r="O17" s="36"/>
      <c r="P17" s="37"/>
      <c r="Q17" s="36"/>
    </row>
    <row r="18" spans="1:18" ht="12">
      <c r="A18" s="26" t="s">
        <v>122</v>
      </c>
      <c r="F18" s="37">
        <v>0</v>
      </c>
      <c r="G18" s="36"/>
      <c r="H18" s="37">
        <v>0</v>
      </c>
      <c r="I18" s="36"/>
      <c r="J18" s="37">
        <v>0</v>
      </c>
      <c r="K18" s="36"/>
      <c r="L18" s="37">
        <v>0</v>
      </c>
      <c r="M18" s="36"/>
      <c r="N18" s="37">
        <v>1322</v>
      </c>
      <c r="O18" s="36"/>
      <c r="P18" s="37">
        <v>58</v>
      </c>
      <c r="Q18" s="36"/>
      <c r="R18" s="37">
        <f>SUM(F18:P18)</f>
        <v>1380</v>
      </c>
    </row>
    <row r="19" spans="7:17" ht="12">
      <c r="G19" s="36"/>
      <c r="I19" s="36"/>
      <c r="J19" s="36"/>
      <c r="K19" s="36"/>
      <c r="M19" s="36"/>
      <c r="O19" s="36"/>
      <c r="P19" s="37"/>
      <c r="Q19" s="36"/>
    </row>
    <row r="20" spans="1:18" ht="12">
      <c r="A20" s="26" t="s">
        <v>243</v>
      </c>
      <c r="E20" s="10"/>
      <c r="F20" s="20">
        <f>SUM(F16:F19)</f>
        <v>20753</v>
      </c>
      <c r="G20" s="36"/>
      <c r="H20" s="20">
        <f>SUM(H16:H19)</f>
        <v>1222</v>
      </c>
      <c r="I20" s="36"/>
      <c r="J20" s="20">
        <f>SUM(J16:J19)</f>
        <v>0</v>
      </c>
      <c r="K20" s="36"/>
      <c r="L20" s="20">
        <f>SUM(L16:L19)</f>
        <v>0</v>
      </c>
      <c r="M20" s="36"/>
      <c r="N20" s="20">
        <f>SUM(N16:N19)</f>
        <v>-2738</v>
      </c>
      <c r="O20" s="36"/>
      <c r="P20" s="20">
        <f>SUM(P16:P19)</f>
        <v>996</v>
      </c>
      <c r="Q20" s="36"/>
      <c r="R20" s="20">
        <f>SUM(F20:P20)</f>
        <v>20233</v>
      </c>
    </row>
    <row r="21" spans="7:17" ht="12">
      <c r="G21" s="36"/>
      <c r="I21" s="36"/>
      <c r="J21" s="36"/>
      <c r="K21" s="36"/>
      <c r="M21" s="36"/>
      <c r="O21" s="36"/>
      <c r="P21" s="37"/>
      <c r="Q21" s="36"/>
    </row>
    <row r="22" spans="1:18" ht="12">
      <c r="A22" s="26" t="s">
        <v>122</v>
      </c>
      <c r="F22" s="37">
        <v>0</v>
      </c>
      <c r="G22" s="36"/>
      <c r="H22" s="37">
        <v>0</v>
      </c>
      <c r="I22" s="36"/>
      <c r="J22" s="37">
        <v>0</v>
      </c>
      <c r="K22" s="36"/>
      <c r="L22" s="37">
        <v>0</v>
      </c>
      <c r="M22" s="36"/>
      <c r="N22" s="37">
        <v>3646</v>
      </c>
      <c r="O22" s="36"/>
      <c r="P22" s="37">
        <v>17</v>
      </c>
      <c r="Q22" s="36"/>
      <c r="R22" s="37">
        <f>SUM(F22:P22)</f>
        <v>3663</v>
      </c>
    </row>
    <row r="23" spans="7:17" ht="12">
      <c r="G23" s="36"/>
      <c r="I23" s="36"/>
      <c r="J23" s="36"/>
      <c r="K23" s="36"/>
      <c r="M23" s="36"/>
      <c r="O23" s="36"/>
      <c r="P23" s="37"/>
      <c r="Q23" s="36"/>
    </row>
    <row r="24" spans="1:18" ht="12">
      <c r="A24" s="26" t="s">
        <v>244</v>
      </c>
      <c r="F24" s="20">
        <f>F20+F22</f>
        <v>20753</v>
      </c>
      <c r="G24" s="36"/>
      <c r="H24" s="20">
        <f>H20+H22</f>
        <v>1222</v>
      </c>
      <c r="I24" s="36"/>
      <c r="J24" s="20">
        <f>J20+J22</f>
        <v>0</v>
      </c>
      <c r="K24" s="36"/>
      <c r="L24" s="20">
        <f>L20+L22</f>
        <v>0</v>
      </c>
      <c r="M24" s="36"/>
      <c r="N24" s="20">
        <f>N20+N22</f>
        <v>908</v>
      </c>
      <c r="O24" s="36"/>
      <c r="P24" s="20">
        <f>P20+P22</f>
        <v>1013</v>
      </c>
      <c r="Q24" s="36"/>
      <c r="R24" s="20">
        <f>SUM(F24:P24)</f>
        <v>23896</v>
      </c>
    </row>
    <row r="25" spans="6:18" ht="12">
      <c r="F25" s="20"/>
      <c r="H25" s="20"/>
      <c r="L25" s="20"/>
      <c r="N25" s="20"/>
      <c r="P25" s="20"/>
      <c r="R25" s="20"/>
    </row>
    <row r="26" spans="1:18" ht="12">
      <c r="A26" s="26" t="s">
        <v>122</v>
      </c>
      <c r="F26" s="20">
        <v>0</v>
      </c>
      <c r="H26" s="20">
        <v>0</v>
      </c>
      <c r="J26" s="20">
        <v>0</v>
      </c>
      <c r="L26" s="20">
        <v>0</v>
      </c>
      <c r="N26" s="20">
        <v>-1410</v>
      </c>
      <c r="P26" s="20">
        <v>-14</v>
      </c>
      <c r="R26" s="37">
        <f>SUM(F26:P26)</f>
        <v>-1424</v>
      </c>
    </row>
    <row r="27" spans="6:16" ht="12">
      <c r="F27" s="20"/>
      <c r="H27" s="20"/>
      <c r="L27" s="20"/>
      <c r="N27" s="20"/>
      <c r="P27" s="20"/>
    </row>
    <row r="28" spans="1:18" ht="12">
      <c r="A28" s="26" t="s">
        <v>245</v>
      </c>
      <c r="F28" s="20">
        <f>F24+F26</f>
        <v>20753</v>
      </c>
      <c r="G28" s="36"/>
      <c r="H28" s="20">
        <f>H24+H26</f>
        <v>1222</v>
      </c>
      <c r="I28" s="36"/>
      <c r="J28" s="20">
        <f>J24+J26</f>
        <v>0</v>
      </c>
      <c r="K28" s="36"/>
      <c r="L28" s="20">
        <f>L24+L26</f>
        <v>0</v>
      </c>
      <c r="M28" s="36"/>
      <c r="N28" s="20">
        <f>N24+N26</f>
        <v>-502</v>
      </c>
      <c r="O28" s="36"/>
      <c r="P28" s="20">
        <f>P24+P26</f>
        <v>999</v>
      </c>
      <c r="Q28" s="36"/>
      <c r="R28" s="20">
        <f>SUM(F28:P28)</f>
        <v>22472</v>
      </c>
    </row>
    <row r="29" spans="6:14" ht="12">
      <c r="F29" s="20"/>
      <c r="H29" s="20"/>
      <c r="L29" s="20"/>
      <c r="N29" s="20"/>
    </row>
    <row r="30" spans="1:18" ht="12">
      <c r="A30" s="26" t="s">
        <v>122</v>
      </c>
      <c r="F30" s="20">
        <v>0</v>
      </c>
      <c r="H30" s="20">
        <v>0</v>
      </c>
      <c r="J30" s="20">
        <v>0</v>
      </c>
      <c r="L30" s="20">
        <v>-54</v>
      </c>
      <c r="N30" s="20">
        <v>-2825</v>
      </c>
      <c r="P30" s="37">
        <v>-9</v>
      </c>
      <c r="R30" s="20">
        <f>SUM(F30:P30)</f>
        <v>-2888</v>
      </c>
    </row>
    <row r="31" spans="6:18" ht="12">
      <c r="F31" s="20"/>
      <c r="G31" s="36"/>
      <c r="H31" s="20"/>
      <c r="I31" s="36"/>
      <c r="J31" s="36"/>
      <c r="K31" s="36"/>
      <c r="L31" s="20"/>
      <c r="M31" s="36"/>
      <c r="N31" s="20"/>
      <c r="O31" s="36"/>
      <c r="P31" s="20"/>
      <c r="Q31" s="36"/>
      <c r="R31" s="20"/>
    </row>
    <row r="32" spans="1:18" ht="12.75" thickBot="1">
      <c r="A32" s="26" t="s">
        <v>246</v>
      </c>
      <c r="F32" s="50">
        <f>F28+F30</f>
        <v>20753</v>
      </c>
      <c r="G32" s="36"/>
      <c r="H32" s="50">
        <f>H28+H30</f>
        <v>1222</v>
      </c>
      <c r="I32" s="36"/>
      <c r="J32" s="50">
        <f>J28+J30</f>
        <v>0</v>
      </c>
      <c r="K32" s="36"/>
      <c r="L32" s="50">
        <f>L28+L30</f>
        <v>-54</v>
      </c>
      <c r="M32" s="36"/>
      <c r="N32" s="50">
        <f>N28+N30</f>
        <v>-3327</v>
      </c>
      <c r="O32" s="36"/>
      <c r="P32" s="50">
        <f>P28+P30</f>
        <v>990</v>
      </c>
      <c r="Q32" s="36"/>
      <c r="R32" s="50">
        <f>R28+R30</f>
        <v>19584</v>
      </c>
    </row>
    <row r="33" spans="6:18" ht="12.75" thickTop="1">
      <c r="F33" s="20"/>
      <c r="G33" s="36"/>
      <c r="H33" s="20"/>
      <c r="I33" s="36"/>
      <c r="J33" s="36"/>
      <c r="K33" s="36"/>
      <c r="L33" s="20"/>
      <c r="M33" s="36"/>
      <c r="N33" s="20"/>
      <c r="O33" s="36"/>
      <c r="P33" s="20"/>
      <c r="Q33" s="36"/>
      <c r="R33" s="20"/>
    </row>
    <row r="34" spans="1:18" s="33" customFormat="1" ht="12">
      <c r="A34" s="33" t="s">
        <v>289</v>
      </c>
      <c r="F34" s="21">
        <f>F32</f>
        <v>20753</v>
      </c>
      <c r="G34" s="41"/>
      <c r="H34" s="21">
        <f>H32</f>
        <v>1222</v>
      </c>
      <c r="I34" s="21"/>
      <c r="J34" s="21">
        <f>J32</f>
        <v>0</v>
      </c>
      <c r="K34" s="21"/>
      <c r="L34" s="21">
        <f>L32</f>
        <v>-54</v>
      </c>
      <c r="M34" s="21"/>
      <c r="N34" s="21">
        <f>N32</f>
        <v>-3327</v>
      </c>
      <c r="O34" s="21"/>
      <c r="P34" s="21">
        <f>P32</f>
        <v>990</v>
      </c>
      <c r="Q34" s="21"/>
      <c r="R34" s="44">
        <f>SUM(F34:P34)</f>
        <v>19584</v>
      </c>
    </row>
    <row r="35" spans="6:18" s="33" customFormat="1" ht="12">
      <c r="F35" s="44"/>
      <c r="G35" s="41"/>
      <c r="H35" s="44"/>
      <c r="I35" s="41"/>
      <c r="J35" s="41"/>
      <c r="K35" s="41"/>
      <c r="L35" s="44"/>
      <c r="M35" s="41"/>
      <c r="N35" s="44"/>
      <c r="O35" s="41"/>
      <c r="P35" s="44"/>
      <c r="Q35" s="41"/>
      <c r="R35" s="44"/>
    </row>
    <row r="36" spans="1:18" s="33" customFormat="1" ht="12">
      <c r="A36" s="33" t="s">
        <v>122</v>
      </c>
      <c r="F36" s="44">
        <v>0</v>
      </c>
      <c r="G36" s="41"/>
      <c r="H36" s="44">
        <v>0</v>
      </c>
      <c r="I36" s="41"/>
      <c r="J36" s="44">
        <v>0</v>
      </c>
      <c r="K36" s="41"/>
      <c r="L36" s="44">
        <v>0</v>
      </c>
      <c r="M36" s="41"/>
      <c r="N36" s="44">
        <v>3091</v>
      </c>
      <c r="O36" s="41"/>
      <c r="P36" s="44">
        <v>41</v>
      </c>
      <c r="Q36" s="41"/>
      <c r="R36" s="44">
        <f>SUM(F36:P36)</f>
        <v>3132</v>
      </c>
    </row>
    <row r="37" spans="6:18" s="33" customFormat="1" ht="12">
      <c r="F37" s="44"/>
      <c r="G37" s="41"/>
      <c r="H37" s="44"/>
      <c r="I37" s="41"/>
      <c r="J37" s="41"/>
      <c r="K37" s="41"/>
      <c r="L37" s="44"/>
      <c r="M37" s="41"/>
      <c r="N37" s="44"/>
      <c r="O37" s="41"/>
      <c r="P37" s="44"/>
      <c r="Q37" s="41"/>
      <c r="R37" s="44"/>
    </row>
    <row r="38" spans="1:19" s="33" customFormat="1" ht="12">
      <c r="A38" s="33" t="s">
        <v>290</v>
      </c>
      <c r="F38" s="21">
        <f>SUM(F34:F37)</f>
        <v>20753</v>
      </c>
      <c r="G38" s="41"/>
      <c r="H38" s="21">
        <f>SUM(H34:H37)</f>
        <v>1222</v>
      </c>
      <c r="I38" s="41"/>
      <c r="J38" s="21">
        <f>SUM(J34:J37)</f>
        <v>0</v>
      </c>
      <c r="K38" s="41"/>
      <c r="L38" s="21">
        <f>SUM(L34:L37)</f>
        <v>-54</v>
      </c>
      <c r="M38" s="41"/>
      <c r="N38" s="21">
        <f>SUM(N34:N37)</f>
        <v>-236</v>
      </c>
      <c r="O38" s="41"/>
      <c r="P38" s="21">
        <f>SUM(P34:P37)</f>
        <v>1031</v>
      </c>
      <c r="Q38" s="41"/>
      <c r="R38" s="21">
        <f>SUM(F38:P38)</f>
        <v>22716</v>
      </c>
      <c r="S38" s="32"/>
    </row>
    <row r="39" spans="6:18" s="33" customFormat="1" ht="12">
      <c r="F39" s="44"/>
      <c r="G39" s="41"/>
      <c r="H39" s="44"/>
      <c r="I39" s="41"/>
      <c r="J39" s="41"/>
      <c r="K39" s="41"/>
      <c r="L39" s="44"/>
      <c r="M39" s="41"/>
      <c r="N39" s="44"/>
      <c r="O39" s="41"/>
      <c r="P39" s="44"/>
      <c r="Q39" s="41"/>
      <c r="R39" s="44"/>
    </row>
    <row r="40" spans="1:18" s="33" customFormat="1" ht="12">
      <c r="A40" s="33" t="s">
        <v>122</v>
      </c>
      <c r="F40" s="44">
        <v>0</v>
      </c>
      <c r="G40" s="41"/>
      <c r="H40" s="44">
        <v>0</v>
      </c>
      <c r="I40" s="41"/>
      <c r="J40" s="41"/>
      <c r="K40" s="41"/>
      <c r="L40" s="44">
        <v>19</v>
      </c>
      <c r="M40" s="41"/>
      <c r="N40" s="44">
        <v>5921</v>
      </c>
      <c r="O40" s="41"/>
      <c r="P40" s="44">
        <v>-1</v>
      </c>
      <c r="Q40" s="41"/>
      <c r="R40" s="44">
        <f>SUM(F40:P40)</f>
        <v>5939</v>
      </c>
    </row>
    <row r="41" spans="6:18" s="33" customFormat="1" ht="12">
      <c r="F41" s="44"/>
      <c r="G41" s="41"/>
      <c r="H41" s="44"/>
      <c r="I41" s="41"/>
      <c r="J41" s="41"/>
      <c r="K41" s="41"/>
      <c r="L41" s="44"/>
      <c r="M41" s="41"/>
      <c r="N41" s="44"/>
      <c r="O41" s="41"/>
      <c r="P41" s="44"/>
      <c r="Q41" s="41"/>
      <c r="R41" s="44"/>
    </row>
    <row r="42" spans="1:18" s="33" customFormat="1" ht="12">
      <c r="A42" s="33" t="s">
        <v>291</v>
      </c>
      <c r="F42" s="21">
        <f>F38+F40</f>
        <v>20753</v>
      </c>
      <c r="G42" s="41"/>
      <c r="H42" s="21">
        <f>H38+H40</f>
        <v>1222</v>
      </c>
      <c r="I42" s="41"/>
      <c r="J42" s="21">
        <f>J38+J40</f>
        <v>0</v>
      </c>
      <c r="K42" s="41"/>
      <c r="L42" s="21">
        <f>L38+L40</f>
        <v>-35</v>
      </c>
      <c r="M42" s="41"/>
      <c r="N42" s="21">
        <f>N38+N40</f>
        <v>5685</v>
      </c>
      <c r="O42" s="41"/>
      <c r="P42" s="21">
        <f>P38+P40</f>
        <v>1030</v>
      </c>
      <c r="Q42" s="41"/>
      <c r="R42" s="21">
        <f>SUM(F42:P42)</f>
        <v>28655</v>
      </c>
    </row>
    <row r="43" spans="6:18" s="33" customFormat="1" ht="12">
      <c r="F43" s="21"/>
      <c r="G43" s="47"/>
      <c r="H43" s="21"/>
      <c r="I43" s="47"/>
      <c r="J43" s="47"/>
      <c r="K43" s="47"/>
      <c r="L43" s="21"/>
      <c r="M43" s="47"/>
      <c r="N43" s="21"/>
      <c r="O43" s="47"/>
      <c r="P43" s="21"/>
      <c r="Q43" s="47"/>
      <c r="R43" s="21"/>
    </row>
    <row r="44" spans="1:18" s="33" customFormat="1" ht="12">
      <c r="A44" s="33" t="s">
        <v>122</v>
      </c>
      <c r="F44" s="21">
        <v>0</v>
      </c>
      <c r="G44" s="47"/>
      <c r="H44" s="21">
        <v>0</v>
      </c>
      <c r="I44" s="47"/>
      <c r="J44" s="47"/>
      <c r="K44" s="47"/>
      <c r="L44" s="21">
        <v>0</v>
      </c>
      <c r="M44" s="47"/>
      <c r="N44" s="21">
        <v>479</v>
      </c>
      <c r="O44" s="47"/>
      <c r="P44" s="21">
        <v>-24</v>
      </c>
      <c r="Q44" s="47"/>
      <c r="R44" s="44">
        <f>SUM(F44:P44)</f>
        <v>455</v>
      </c>
    </row>
    <row r="45" spans="6:18" s="33" customFormat="1" ht="12">
      <c r="F45" s="21"/>
      <c r="G45" s="47"/>
      <c r="H45" s="21"/>
      <c r="I45" s="47"/>
      <c r="J45" s="47"/>
      <c r="K45" s="47"/>
      <c r="L45" s="21"/>
      <c r="M45" s="47"/>
      <c r="N45" s="21"/>
      <c r="O45" s="47"/>
      <c r="P45" s="21"/>
      <c r="Q45" s="47"/>
      <c r="R45" s="44"/>
    </row>
    <row r="46" spans="1:18" s="33" customFormat="1" ht="12">
      <c r="A46" s="33" t="s">
        <v>292</v>
      </c>
      <c r="F46" s="21">
        <f>F42+F44</f>
        <v>20753</v>
      </c>
      <c r="G46" s="41"/>
      <c r="H46" s="21">
        <f>H42+H44</f>
        <v>1222</v>
      </c>
      <c r="I46" s="41"/>
      <c r="J46" s="21">
        <f>J42+J44</f>
        <v>0</v>
      </c>
      <c r="K46" s="41"/>
      <c r="L46" s="21">
        <f>L42+L44</f>
        <v>-35</v>
      </c>
      <c r="M46" s="41"/>
      <c r="N46" s="21">
        <f>N42+N44</f>
        <v>6164</v>
      </c>
      <c r="O46" s="41"/>
      <c r="P46" s="21">
        <f>P42+P44</f>
        <v>1006</v>
      </c>
      <c r="Q46" s="41"/>
      <c r="R46" s="21">
        <f>SUM(F46:P46)</f>
        <v>29110</v>
      </c>
    </row>
    <row r="47" spans="6:18" s="33" customFormat="1" ht="12">
      <c r="F47" s="21"/>
      <c r="G47" s="47"/>
      <c r="H47" s="21"/>
      <c r="I47" s="47"/>
      <c r="J47" s="47"/>
      <c r="K47" s="47"/>
      <c r="L47" s="21"/>
      <c r="M47" s="47"/>
      <c r="N47" s="21"/>
      <c r="O47" s="47"/>
      <c r="P47" s="47"/>
      <c r="Q47" s="47"/>
      <c r="R47" s="44"/>
    </row>
    <row r="48" spans="1:18" s="33" customFormat="1" ht="12">
      <c r="A48" s="33" t="s">
        <v>122</v>
      </c>
      <c r="F48" s="21">
        <v>0</v>
      </c>
      <c r="G48" s="47"/>
      <c r="H48" s="21">
        <v>0</v>
      </c>
      <c r="I48" s="47"/>
      <c r="J48" s="47"/>
      <c r="K48" s="47"/>
      <c r="L48" s="21">
        <v>0</v>
      </c>
      <c r="M48" s="47"/>
      <c r="N48" s="21">
        <v>-589</v>
      </c>
      <c r="O48" s="47"/>
      <c r="P48" s="44">
        <v>-129</v>
      </c>
      <c r="Q48" s="47"/>
      <c r="R48" s="21">
        <f>SUM(F48:P48)</f>
        <v>-718</v>
      </c>
    </row>
    <row r="49" spans="6:18" s="33" customFormat="1" ht="12">
      <c r="F49" s="21"/>
      <c r="G49" s="47"/>
      <c r="H49" s="21"/>
      <c r="I49" s="47"/>
      <c r="J49" s="47"/>
      <c r="K49" s="47"/>
      <c r="L49" s="21"/>
      <c r="M49" s="47"/>
      <c r="N49" s="21"/>
      <c r="O49" s="47"/>
      <c r="P49" s="47"/>
      <c r="Q49" s="47"/>
      <c r="R49" s="21"/>
    </row>
    <row r="50" spans="1:18" s="33" customFormat="1" ht="12.75" thickBot="1">
      <c r="A50" s="33" t="s">
        <v>293</v>
      </c>
      <c r="F50" s="53">
        <f>F46+F48</f>
        <v>20753</v>
      </c>
      <c r="G50" s="47"/>
      <c r="H50" s="53">
        <f>H46+H48</f>
        <v>1222</v>
      </c>
      <c r="I50" s="47"/>
      <c r="J50" s="53">
        <f>J46+J48</f>
        <v>0</v>
      </c>
      <c r="K50" s="47"/>
      <c r="L50" s="53">
        <f>L46+L48</f>
        <v>-35</v>
      </c>
      <c r="M50" s="47"/>
      <c r="N50" s="53">
        <f>N46+N48</f>
        <v>5575</v>
      </c>
      <c r="O50" s="47"/>
      <c r="P50" s="53">
        <f>P46+P48</f>
        <v>877</v>
      </c>
      <c r="Q50" s="47"/>
      <c r="R50" s="53">
        <f>R46+R48</f>
        <v>28392</v>
      </c>
    </row>
    <row r="51" spans="6:18" s="33" customFormat="1" ht="12.75" thickTop="1">
      <c r="F51" s="44"/>
      <c r="G51" s="47"/>
      <c r="H51" s="44"/>
      <c r="I51" s="47"/>
      <c r="J51" s="47"/>
      <c r="K51" s="47"/>
      <c r="L51" s="44"/>
      <c r="M51" s="47"/>
      <c r="N51" s="44"/>
      <c r="O51" s="47"/>
      <c r="P51" s="47"/>
      <c r="Q51" s="47"/>
      <c r="R51" s="44"/>
    </row>
    <row r="57" spans="1:18" ht="12">
      <c r="A57" s="129" t="s">
        <v>78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62" spans="1:18" ht="1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</sheetData>
  <mergeCells count="3">
    <mergeCell ref="A62:R62"/>
    <mergeCell ref="A57:R57"/>
    <mergeCell ref="F8:N8"/>
  </mergeCells>
  <printOptions horizontalCentered="1"/>
  <pageMargins left="0.75" right="0.75" top="1" bottom="1" header="0.5" footer="0.5"/>
  <pageSetup fitToHeight="1" fitToWidth="1" horizontalDpi="360" verticalDpi="36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">
      <selection activeCell="M9" sqref="M9"/>
    </sheetView>
  </sheetViews>
  <sheetFormatPr defaultColWidth="9.140625" defaultRowHeight="12.75"/>
  <cols>
    <col min="1" max="1" width="3.00390625" style="24" customWidth="1"/>
    <col min="2" max="5" width="9.140625" style="24" customWidth="1"/>
    <col min="6" max="6" width="2.57421875" style="24" customWidth="1"/>
    <col min="7" max="7" width="10.7109375" style="24" customWidth="1"/>
    <col min="8" max="8" width="3.00390625" style="24" customWidth="1"/>
    <col min="9" max="9" width="10.421875" style="44" customWidth="1"/>
    <col min="10" max="10" width="3.57421875" style="24" customWidth="1"/>
    <col min="11" max="11" width="11.140625" style="37" customWidth="1"/>
    <col min="12" max="12" width="3.00390625" style="24" customWidth="1"/>
    <col min="13" max="13" width="9.140625" style="24" customWidth="1"/>
    <col min="14" max="14" width="13.00390625" style="24" customWidth="1"/>
    <col min="15" max="15" width="4.7109375" style="24" customWidth="1"/>
    <col min="16" max="16384" width="9.140625" style="24" customWidth="1"/>
  </cols>
  <sheetData>
    <row r="1" ht="12">
      <c r="A1" s="47" t="s">
        <v>21</v>
      </c>
    </row>
    <row r="3" ht="12">
      <c r="A3" s="47" t="s">
        <v>98</v>
      </c>
    </row>
    <row r="4" ht="12">
      <c r="A4" s="47" t="str">
        <f>'Income Statement'!A5</f>
        <v>FOR THE QUARTER ENDED  30 JUNE 2007</v>
      </c>
    </row>
    <row r="6" spans="7:11" ht="12">
      <c r="G6" s="47"/>
      <c r="H6" s="47"/>
      <c r="I6" s="48"/>
      <c r="J6" s="47"/>
      <c r="K6" s="48"/>
    </row>
    <row r="7" spans="7:11" ht="12">
      <c r="G7" s="47"/>
      <c r="H7" s="47"/>
      <c r="I7" s="44" t="s">
        <v>412</v>
      </c>
      <c r="J7" s="47"/>
      <c r="K7" s="37" t="str">
        <f>I7</f>
        <v>12 MONTHS</v>
      </c>
    </row>
    <row r="8" spans="7:11" ht="12">
      <c r="G8" s="47"/>
      <c r="H8" s="47"/>
      <c r="I8" s="44" t="s">
        <v>103</v>
      </c>
      <c r="J8" s="47"/>
      <c r="K8" s="37" t="s">
        <v>103</v>
      </c>
    </row>
    <row r="9" spans="7:11" ht="12">
      <c r="G9" s="47" t="s">
        <v>80</v>
      </c>
      <c r="H9" s="47"/>
      <c r="I9" s="44" t="str">
        <f>'Income Statement'!C14</f>
        <v>30/6/2007</v>
      </c>
      <c r="J9" s="47"/>
      <c r="K9" s="37" t="str">
        <f>'Income Statement'!E14</f>
        <v>30/6/2006</v>
      </c>
    </row>
    <row r="10" spans="7:11" ht="12">
      <c r="G10" s="47"/>
      <c r="H10" s="47"/>
      <c r="I10" s="44" t="s">
        <v>93</v>
      </c>
      <c r="J10" s="47"/>
      <c r="K10" s="37" t="s">
        <v>93</v>
      </c>
    </row>
    <row r="11" spans="7:11" ht="12">
      <c r="G11" s="47"/>
      <c r="H11" s="47"/>
      <c r="I11" s="44" t="s">
        <v>226</v>
      </c>
      <c r="J11" s="47"/>
      <c r="K11" s="37" t="s">
        <v>225</v>
      </c>
    </row>
    <row r="12" spans="7:11" ht="12">
      <c r="G12" s="47"/>
      <c r="H12" s="47"/>
      <c r="I12" s="44" t="s">
        <v>19</v>
      </c>
      <c r="J12" s="47"/>
      <c r="K12" s="37" t="s">
        <v>19</v>
      </c>
    </row>
    <row r="13" ht="12">
      <c r="A13" s="24" t="s">
        <v>99</v>
      </c>
    </row>
    <row r="14" spans="1:12" ht="12">
      <c r="A14" s="24" t="s">
        <v>149</v>
      </c>
      <c r="H14" s="60"/>
      <c r="I14" s="44">
        <f>'Income Statement'!G31</f>
        <v>11216</v>
      </c>
      <c r="K14" s="37">
        <v>1354</v>
      </c>
      <c r="L14" s="60"/>
    </row>
    <row r="15" spans="1:12" ht="12">
      <c r="A15" s="24" t="s">
        <v>100</v>
      </c>
      <c r="H15" s="60"/>
      <c r="L15" s="60"/>
    </row>
    <row r="16" spans="1:12" ht="12">
      <c r="A16" s="24" t="s">
        <v>108</v>
      </c>
      <c r="H16" s="60"/>
      <c r="L16" s="60"/>
    </row>
    <row r="17" spans="2:12" ht="12">
      <c r="B17" s="24" t="s">
        <v>153</v>
      </c>
      <c r="H17" s="60"/>
      <c r="I17" s="44">
        <v>0</v>
      </c>
      <c r="K17" s="37">
        <v>0</v>
      </c>
      <c r="L17" s="60"/>
    </row>
    <row r="18" spans="2:12" ht="12">
      <c r="B18" s="24" t="s">
        <v>224</v>
      </c>
      <c r="H18" s="60"/>
      <c r="I18" s="44">
        <v>685</v>
      </c>
      <c r="K18" s="37">
        <v>755</v>
      </c>
      <c r="L18" s="60"/>
    </row>
    <row r="19" spans="2:12" ht="12">
      <c r="B19" s="24" t="s">
        <v>252</v>
      </c>
      <c r="H19" s="60"/>
      <c r="L19" s="60"/>
    </row>
    <row r="20" spans="2:12" ht="12">
      <c r="B20" s="24" t="s">
        <v>12</v>
      </c>
      <c r="H20" s="60"/>
      <c r="I20" s="44">
        <v>1001</v>
      </c>
      <c r="K20" s="37">
        <v>1065</v>
      </c>
      <c r="L20" s="60"/>
    </row>
    <row r="21" spans="2:12" ht="12">
      <c r="B21" s="24" t="s">
        <v>485</v>
      </c>
      <c r="H21" s="60"/>
      <c r="K21" s="37">
        <v>334</v>
      </c>
      <c r="L21" s="60"/>
    </row>
    <row r="22" spans="2:12" ht="12">
      <c r="B22" s="24" t="s">
        <v>237</v>
      </c>
      <c r="H22" s="60"/>
      <c r="K22" s="37">
        <v>244</v>
      </c>
      <c r="L22" s="60"/>
    </row>
    <row r="23" spans="2:12" ht="12">
      <c r="B23" s="24" t="s">
        <v>240</v>
      </c>
      <c r="H23" s="60"/>
      <c r="L23" s="60"/>
    </row>
    <row r="24" spans="2:12" ht="12">
      <c r="B24" s="24" t="s">
        <v>220</v>
      </c>
      <c r="H24" s="60"/>
      <c r="K24" s="37">
        <v>43</v>
      </c>
      <c r="L24" s="60"/>
    </row>
    <row r="25" spans="2:12" ht="12">
      <c r="B25" s="24" t="s">
        <v>221</v>
      </c>
      <c r="H25" s="60"/>
      <c r="I25" s="44">
        <v>-22</v>
      </c>
      <c r="K25" s="37">
        <v>-53</v>
      </c>
      <c r="L25" s="60"/>
    </row>
    <row r="26" spans="2:12" ht="12">
      <c r="B26" s="24" t="s">
        <v>282</v>
      </c>
      <c r="H26" s="60"/>
      <c r="L26" s="60"/>
    </row>
    <row r="27" spans="2:12" ht="12">
      <c r="B27" s="24" t="s">
        <v>235</v>
      </c>
      <c r="H27" s="60"/>
      <c r="L27" s="60"/>
    </row>
    <row r="28" spans="2:12" ht="12">
      <c r="B28" s="24" t="s">
        <v>283</v>
      </c>
      <c r="H28" s="60"/>
      <c r="K28" s="37">
        <v>-94</v>
      </c>
      <c r="L28" s="60"/>
    </row>
    <row r="29" spans="2:12" ht="12">
      <c r="B29" s="24" t="s">
        <v>102</v>
      </c>
      <c r="H29" s="60"/>
      <c r="L29" s="60"/>
    </row>
    <row r="30" spans="1:12" ht="12">
      <c r="A30" s="24" t="s">
        <v>109</v>
      </c>
      <c r="H30" s="60"/>
      <c r="L30" s="60"/>
    </row>
    <row r="31" spans="2:12" ht="12">
      <c r="B31" s="24" t="s">
        <v>101</v>
      </c>
      <c r="H31" s="60"/>
      <c r="I31" s="44">
        <v>2507</v>
      </c>
      <c r="K31" s="37">
        <v>2436</v>
      </c>
      <c r="L31" s="60"/>
    </row>
    <row r="32" spans="2:12" ht="12" hidden="1">
      <c r="B32" s="24" t="s">
        <v>239</v>
      </c>
      <c r="H32" s="60"/>
      <c r="K32" s="20"/>
      <c r="L32" s="60"/>
    </row>
    <row r="33" spans="2:12" ht="12">
      <c r="B33" s="24" t="s">
        <v>238</v>
      </c>
      <c r="H33" s="60"/>
      <c r="I33" s="46"/>
      <c r="K33" s="22">
        <v>-16</v>
      </c>
      <c r="L33" s="60"/>
    </row>
    <row r="34" spans="1:12" ht="12">
      <c r="A34" s="24" t="s">
        <v>154</v>
      </c>
      <c r="H34" s="60"/>
      <c r="I34" s="44">
        <f>SUM(I14:I33)</f>
        <v>15387</v>
      </c>
      <c r="K34" s="37">
        <f>SUM(K14:K33)</f>
        <v>6068</v>
      </c>
      <c r="L34" s="60"/>
    </row>
    <row r="35" spans="2:12" ht="12">
      <c r="B35" s="24" t="s">
        <v>125</v>
      </c>
      <c r="H35" s="60"/>
      <c r="I35" s="44">
        <f>-2034</f>
        <v>-2034</v>
      </c>
      <c r="K35" s="37">
        <v>-1386</v>
      </c>
      <c r="L35" s="60"/>
    </row>
    <row r="36" spans="2:12" ht="12">
      <c r="B36" s="24" t="s">
        <v>126</v>
      </c>
      <c r="H36" s="60"/>
      <c r="I36" s="44">
        <v>-4108</v>
      </c>
      <c r="K36" s="37">
        <v>3687</v>
      </c>
      <c r="L36" s="60"/>
    </row>
    <row r="37" spans="2:12" ht="12">
      <c r="B37" s="24" t="s">
        <v>127</v>
      </c>
      <c r="H37" s="60"/>
      <c r="I37" s="46">
        <v>290</v>
      </c>
      <c r="K37" s="22">
        <v>4612</v>
      </c>
      <c r="L37" s="60"/>
    </row>
    <row r="38" spans="1:12" ht="12">
      <c r="A38" s="24" t="s">
        <v>104</v>
      </c>
      <c r="H38" s="60"/>
      <c r="I38" s="44">
        <f>SUM(I34:I37)</f>
        <v>9535</v>
      </c>
      <c r="K38" s="37">
        <f>SUM(K34:K37)</f>
        <v>12981</v>
      </c>
      <c r="L38" s="60"/>
    </row>
    <row r="39" spans="2:12" ht="12">
      <c r="B39" s="24" t="s">
        <v>284</v>
      </c>
      <c r="H39" s="60"/>
      <c r="K39" s="37">
        <v>16</v>
      </c>
      <c r="L39" s="60"/>
    </row>
    <row r="40" spans="2:12" ht="12">
      <c r="B40" s="24" t="s">
        <v>105</v>
      </c>
      <c r="H40" s="60"/>
      <c r="I40" s="44">
        <f>-I31</f>
        <v>-2507</v>
      </c>
      <c r="K40" s="37">
        <v>-2456</v>
      </c>
      <c r="L40" s="60"/>
    </row>
    <row r="41" spans="2:12" ht="12">
      <c r="B41" s="24" t="s">
        <v>285</v>
      </c>
      <c r="H41" s="60"/>
      <c r="I41" s="44">
        <v>0</v>
      </c>
      <c r="K41" s="37">
        <v>289</v>
      </c>
      <c r="L41" s="60"/>
    </row>
    <row r="42" spans="2:12" ht="12">
      <c r="B42" s="24" t="s">
        <v>286</v>
      </c>
      <c r="H42" s="60"/>
      <c r="I42" s="44">
        <v>-1780</v>
      </c>
      <c r="K42" s="37">
        <v>-233</v>
      </c>
      <c r="L42" s="60"/>
    </row>
    <row r="43" spans="1:12" ht="12">
      <c r="A43" s="24" t="s">
        <v>106</v>
      </c>
      <c r="H43" s="60"/>
      <c r="I43" s="82">
        <f>SUM(I38:I42)</f>
        <v>5248</v>
      </c>
      <c r="K43" s="112">
        <f>SUM(K38:K42)</f>
        <v>10597</v>
      </c>
      <c r="L43" s="60"/>
    </row>
    <row r="44" spans="1:12" ht="12">
      <c r="A44" s="24" t="s">
        <v>107</v>
      </c>
      <c r="H44" s="60"/>
      <c r="L44" s="60"/>
    </row>
    <row r="45" spans="1:12" ht="12" hidden="1">
      <c r="A45" s="24" t="s">
        <v>110</v>
      </c>
      <c r="H45" s="60"/>
      <c r="L45" s="60"/>
    </row>
    <row r="46" spans="2:12" ht="12" hidden="1">
      <c r="B46" s="24" t="s">
        <v>111</v>
      </c>
      <c r="H46" s="60"/>
      <c r="L46" s="60"/>
    </row>
    <row r="47" spans="1:12" ht="12">
      <c r="A47" s="24" t="s">
        <v>112</v>
      </c>
      <c r="H47" s="60"/>
      <c r="L47" s="60"/>
    </row>
    <row r="48" spans="2:12" ht="12">
      <c r="B48" s="24" t="s">
        <v>113</v>
      </c>
      <c r="H48" s="60"/>
      <c r="I48" s="44">
        <v>22</v>
      </c>
      <c r="K48" s="37">
        <v>211</v>
      </c>
      <c r="L48" s="60"/>
    </row>
    <row r="49" spans="2:12" ht="12" hidden="1">
      <c r="B49" s="24" t="s">
        <v>222</v>
      </c>
      <c r="H49" s="60"/>
      <c r="L49" s="60"/>
    </row>
    <row r="50" spans="2:12" ht="12">
      <c r="B50" s="24" t="s">
        <v>155</v>
      </c>
      <c r="H50" s="60"/>
      <c r="I50" s="44">
        <v>-1708</v>
      </c>
      <c r="K50" s="37">
        <v>-1741</v>
      </c>
      <c r="L50" s="60"/>
    </row>
    <row r="51" spans="1:12" ht="12">
      <c r="A51" s="24" t="s">
        <v>114</v>
      </c>
      <c r="H51" s="60"/>
      <c r="I51" s="82">
        <f>SUM(I45:I50)</f>
        <v>-1686</v>
      </c>
      <c r="K51" s="112">
        <f>SUM(K45:K50)</f>
        <v>-1530</v>
      </c>
      <c r="L51" s="60"/>
    </row>
    <row r="52" spans="1:12" ht="12">
      <c r="A52" s="24" t="s">
        <v>115</v>
      </c>
      <c r="H52" s="60"/>
      <c r="L52" s="60"/>
    </row>
    <row r="53" spans="2:12" ht="12">
      <c r="B53" s="24" t="s">
        <v>287</v>
      </c>
      <c r="H53" s="60"/>
      <c r="L53" s="60"/>
    </row>
    <row r="54" spans="2:12" ht="12">
      <c r="B54" s="24" t="s">
        <v>241</v>
      </c>
      <c r="H54" s="60"/>
      <c r="K54" s="37">
        <v>-113</v>
      </c>
      <c r="L54" s="60"/>
    </row>
    <row r="55" spans="2:14" ht="12">
      <c r="B55" s="24" t="s">
        <v>116</v>
      </c>
      <c r="H55" s="60"/>
      <c r="I55" s="44">
        <v>-3996</v>
      </c>
      <c r="K55" s="37">
        <v>-9641</v>
      </c>
      <c r="L55" s="60"/>
      <c r="N55" s="45"/>
    </row>
    <row r="56" spans="8:14" ht="12">
      <c r="H56" s="60"/>
      <c r="I56" s="82">
        <f>SUM(I53:I55)</f>
        <v>-3996</v>
      </c>
      <c r="K56" s="112">
        <f>SUM(K53:K55)</f>
        <v>-9754</v>
      </c>
      <c r="L56" s="60"/>
      <c r="N56" s="45"/>
    </row>
    <row r="57" spans="8:14" ht="12">
      <c r="H57" s="60"/>
      <c r="L57" s="60"/>
      <c r="N57" s="45"/>
    </row>
    <row r="58" spans="1:16" ht="12">
      <c r="A58" s="24" t="s">
        <v>124</v>
      </c>
      <c r="H58" s="60"/>
      <c r="I58" s="85">
        <f>I43+I51+I56</f>
        <v>-434</v>
      </c>
      <c r="J58" s="36"/>
      <c r="K58" s="72">
        <f>K43+K51+K56</f>
        <v>-687</v>
      </c>
      <c r="L58" s="60"/>
      <c r="N58" s="58">
        <f>I58+I59+I61+I62-I69</f>
        <v>0</v>
      </c>
      <c r="P58" s="45">
        <f>K43+K51+K56-K58</f>
        <v>0</v>
      </c>
    </row>
    <row r="59" spans="1:12" ht="12">
      <c r="A59" s="24" t="s">
        <v>117</v>
      </c>
      <c r="H59" s="60"/>
      <c r="I59" s="86">
        <v>22</v>
      </c>
      <c r="J59" s="36"/>
      <c r="K59" s="71">
        <v>-68</v>
      </c>
      <c r="L59" s="60"/>
    </row>
    <row r="60" spans="8:12" ht="12">
      <c r="H60" s="60"/>
      <c r="L60" s="60"/>
    </row>
    <row r="61" spans="1:12" ht="12">
      <c r="A61" s="24" t="s">
        <v>118</v>
      </c>
      <c r="H61" s="60"/>
      <c r="I61" s="85">
        <v>-815</v>
      </c>
      <c r="K61" s="72">
        <v>-69</v>
      </c>
      <c r="L61" s="60"/>
    </row>
    <row r="62" spans="1:12" ht="12">
      <c r="A62" s="24" t="s">
        <v>117</v>
      </c>
      <c r="H62" s="60"/>
      <c r="I62" s="86">
        <v>-3</v>
      </c>
      <c r="K62" s="71">
        <v>9</v>
      </c>
      <c r="L62" s="60"/>
    </row>
    <row r="63" spans="8:12" ht="12">
      <c r="H63" s="60"/>
      <c r="L63" s="60"/>
    </row>
    <row r="64" spans="1:12" ht="12.75" thickBot="1">
      <c r="A64" s="24" t="s">
        <v>119</v>
      </c>
      <c r="H64" s="60"/>
      <c r="I64" s="83">
        <f>I58+I59+I61+I62</f>
        <v>-1230</v>
      </c>
      <c r="K64" s="113">
        <f>K58+K59+K61+K62</f>
        <v>-815</v>
      </c>
      <c r="L64" s="60"/>
    </row>
    <row r="65" spans="8:12" ht="12">
      <c r="H65" s="60"/>
      <c r="L65" s="60"/>
    </row>
    <row r="66" spans="1:12" ht="12">
      <c r="A66" s="24" t="s">
        <v>230</v>
      </c>
      <c r="H66" s="60"/>
      <c r="I66" s="47"/>
      <c r="L66" s="60"/>
    </row>
    <row r="67" spans="1:12" ht="12">
      <c r="A67" s="24" t="s">
        <v>231</v>
      </c>
      <c r="H67" s="60"/>
      <c r="I67" s="44">
        <v>1858</v>
      </c>
      <c r="K67" s="37">
        <v>2276</v>
      </c>
      <c r="L67" s="60"/>
    </row>
    <row r="68" spans="1:12" ht="12">
      <c r="A68" s="24" t="s">
        <v>232</v>
      </c>
      <c r="H68" s="60"/>
      <c r="I68" s="44">
        <v>-3088</v>
      </c>
      <c r="K68" s="37">
        <v>-3091</v>
      </c>
      <c r="L68" s="60"/>
    </row>
    <row r="69" spans="1:12" ht="12.75" thickBot="1">
      <c r="A69" s="24" t="s">
        <v>119</v>
      </c>
      <c r="H69" s="60"/>
      <c r="I69" s="53">
        <f>SUM(I67:I68)</f>
        <v>-1230</v>
      </c>
      <c r="K69" s="50">
        <f>SUM(K67:K68)</f>
        <v>-815</v>
      </c>
      <c r="L69" s="60"/>
    </row>
    <row r="70" spans="8:12" ht="12.75" thickTop="1">
      <c r="H70" s="60"/>
      <c r="I70" s="21"/>
      <c r="K70" s="20"/>
      <c r="L70" s="60"/>
    </row>
    <row r="71" spans="8:12" ht="12">
      <c r="H71" s="60"/>
      <c r="I71" s="21"/>
      <c r="K71" s="20"/>
      <c r="L71" s="60"/>
    </row>
    <row r="72" spans="8:12" ht="12">
      <c r="H72" s="60"/>
      <c r="I72" s="21"/>
      <c r="K72" s="20"/>
      <c r="L72" s="60"/>
    </row>
    <row r="73" spans="8:12" ht="12">
      <c r="H73" s="60"/>
      <c r="I73" s="21"/>
      <c r="K73" s="20"/>
      <c r="L73" s="60"/>
    </row>
    <row r="75" spans="1:12" ht="12">
      <c r="A75" s="134" t="s">
        <v>78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</row>
  </sheetData>
  <mergeCells count="1">
    <mergeCell ref="A75:L75"/>
  </mergeCells>
  <printOptions horizontalCentered="1"/>
  <pageMargins left="0.75" right="0.75" top="1" bottom="1" header="0.5" footer="0.5"/>
  <pageSetup fitToHeight="1" fitToWidth="1" horizontalDpi="360" verticalDpi="36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7"/>
  <sheetViews>
    <sheetView workbookViewId="0" topLeftCell="A1">
      <selection activeCell="H26" sqref="H26"/>
    </sheetView>
  </sheetViews>
  <sheetFormatPr defaultColWidth="9.140625" defaultRowHeight="12.75"/>
  <cols>
    <col min="1" max="1" width="3.421875" style="30" customWidth="1"/>
    <col min="2" max="4" width="9.140625" style="26" customWidth="1"/>
    <col min="5" max="5" width="1.421875" style="26" customWidth="1"/>
    <col min="6" max="6" width="9.140625" style="26" customWidth="1"/>
    <col min="7" max="7" width="1.421875" style="26" customWidth="1"/>
    <col min="8" max="8" width="9.421875" style="26" customWidth="1"/>
    <col min="9" max="9" width="1.57421875" style="26" customWidth="1"/>
    <col min="10" max="10" width="11.00390625" style="26" customWidth="1"/>
    <col min="11" max="11" width="1.8515625" style="26" customWidth="1"/>
    <col min="12" max="12" width="10.00390625" style="26" customWidth="1"/>
    <col min="13" max="14" width="7.28125" style="26" customWidth="1"/>
    <col min="15" max="15" width="9.140625" style="26" customWidth="1"/>
    <col min="16" max="16" width="12.57421875" style="26" customWidth="1"/>
    <col min="17" max="16384" width="9.140625" style="26" customWidth="1"/>
  </cols>
  <sheetData>
    <row r="1" spans="1:8" ht="12">
      <c r="A1" s="25" t="s">
        <v>33</v>
      </c>
      <c r="C1" s="6"/>
      <c r="D1" s="10"/>
      <c r="E1" s="10"/>
      <c r="F1" s="27"/>
      <c r="G1" s="10"/>
      <c r="H1" s="10"/>
    </row>
    <row r="2" spans="1:8" ht="12">
      <c r="A2" s="28"/>
      <c r="C2" s="10"/>
      <c r="D2" s="10"/>
      <c r="E2" s="10"/>
      <c r="F2" s="10"/>
      <c r="G2" s="10"/>
      <c r="H2" s="10"/>
    </row>
    <row r="3" spans="1:8" ht="12">
      <c r="A3" s="29" t="s">
        <v>201</v>
      </c>
      <c r="C3" s="6"/>
      <c r="D3" s="10"/>
      <c r="E3" s="10"/>
      <c r="F3" s="10"/>
      <c r="G3" s="10"/>
      <c r="H3" s="10"/>
    </row>
    <row r="4" spans="2:8" ht="12">
      <c r="B4" s="29" t="str">
        <f>'Income Statement'!A5</f>
        <v>FOR THE QUARTER ENDED  30 JUNE 2007</v>
      </c>
      <c r="C4" s="6"/>
      <c r="D4" s="10"/>
      <c r="E4" s="10"/>
      <c r="F4" s="10"/>
      <c r="G4" s="10"/>
      <c r="H4" s="10"/>
    </row>
    <row r="5" spans="1:8" ht="12">
      <c r="A5" s="2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33" customFormat="1" ht="12">
      <c r="A7" s="31">
        <v>1</v>
      </c>
      <c r="B7" s="32" t="s">
        <v>128</v>
      </c>
      <c r="C7" s="32"/>
      <c r="D7" s="32"/>
      <c r="E7" s="32"/>
      <c r="F7" s="32"/>
      <c r="G7" s="32"/>
      <c r="H7" s="32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314</v>
      </c>
      <c r="C9" s="10"/>
      <c r="D9" s="10"/>
      <c r="E9" s="10"/>
      <c r="F9" s="10"/>
      <c r="G9" s="10"/>
      <c r="H9" s="10"/>
    </row>
    <row r="10" spans="2:8" ht="12">
      <c r="B10" s="10" t="s">
        <v>324</v>
      </c>
      <c r="C10" s="10"/>
      <c r="D10" s="10"/>
      <c r="E10" s="10"/>
      <c r="F10" s="10"/>
      <c r="G10" s="10"/>
      <c r="H10" s="10"/>
    </row>
    <row r="11" spans="2:8" ht="12">
      <c r="B11" s="10" t="s">
        <v>323</v>
      </c>
      <c r="C11" s="10"/>
      <c r="D11" s="10"/>
      <c r="E11" s="10"/>
      <c r="F11" s="10"/>
      <c r="G11" s="10"/>
      <c r="H11" s="10"/>
    </row>
    <row r="12" spans="2:8" ht="12">
      <c r="B12" s="10"/>
      <c r="C12" s="10"/>
      <c r="D12" s="10"/>
      <c r="E12" s="10"/>
      <c r="F12" s="10"/>
      <c r="G12" s="10"/>
      <c r="H12" s="10"/>
    </row>
    <row r="13" spans="2:8" ht="12">
      <c r="B13" s="10" t="s">
        <v>315</v>
      </c>
      <c r="C13" s="10"/>
      <c r="D13" s="10"/>
      <c r="E13" s="10"/>
      <c r="F13" s="10"/>
      <c r="G13" s="10"/>
      <c r="H13" s="10"/>
    </row>
    <row r="14" spans="2:8" ht="12">
      <c r="B14" s="10" t="s">
        <v>316</v>
      </c>
      <c r="C14" s="10"/>
      <c r="D14" s="10"/>
      <c r="E14" s="10"/>
      <c r="F14" s="10"/>
      <c r="G14" s="10"/>
      <c r="H14" s="10"/>
    </row>
    <row r="15" spans="2:8" ht="12">
      <c r="B15" s="10" t="s">
        <v>317</v>
      </c>
      <c r="C15" s="10"/>
      <c r="D15" s="10"/>
      <c r="E15" s="10"/>
      <c r="F15" s="10"/>
      <c r="G15" s="10"/>
      <c r="H15" s="10"/>
    </row>
    <row r="16" spans="2:8" ht="12">
      <c r="B16" s="10" t="s">
        <v>318</v>
      </c>
      <c r="C16" s="10"/>
      <c r="D16" s="10"/>
      <c r="E16" s="10"/>
      <c r="F16" s="10"/>
      <c r="G16" s="10"/>
      <c r="H16" s="10"/>
    </row>
    <row r="17" spans="2:8" ht="12">
      <c r="B17" s="10" t="s">
        <v>319</v>
      </c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8" ht="12">
      <c r="B19" s="10" t="s">
        <v>300</v>
      </c>
      <c r="C19" s="10"/>
      <c r="D19" s="10"/>
      <c r="E19" s="10"/>
      <c r="F19" s="10"/>
      <c r="G19" s="10"/>
      <c r="H19" s="10"/>
    </row>
    <row r="20" spans="2:8" ht="12">
      <c r="B20" s="10" t="s">
        <v>301</v>
      </c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1:8" ht="12">
      <c r="A24" s="31">
        <f>A7+1</f>
        <v>2</v>
      </c>
      <c r="B24" s="32" t="s">
        <v>320</v>
      </c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2:8" ht="12">
      <c r="B26" s="10" t="s">
        <v>321</v>
      </c>
      <c r="C26" s="10"/>
      <c r="D26" s="10"/>
      <c r="E26" s="10"/>
      <c r="F26" s="10"/>
      <c r="G26" s="10"/>
      <c r="H26" s="10"/>
    </row>
    <row r="27" spans="2:8" ht="12">
      <c r="B27" s="10" t="s">
        <v>322</v>
      </c>
      <c r="C27" s="10"/>
      <c r="D27" s="10"/>
      <c r="E27" s="10"/>
      <c r="F27" s="10"/>
      <c r="G27" s="10"/>
      <c r="H27" s="10"/>
    </row>
    <row r="28" spans="2:8" ht="12">
      <c r="B28" s="10" t="s">
        <v>325</v>
      </c>
      <c r="C28" s="10"/>
      <c r="D28" s="10"/>
      <c r="E28" s="10"/>
      <c r="F28" s="10"/>
      <c r="G28" s="10"/>
      <c r="H28" s="10"/>
    </row>
    <row r="29" spans="2:8" ht="12">
      <c r="B29" s="10" t="s">
        <v>326</v>
      </c>
      <c r="C29" s="10"/>
      <c r="D29" s="10"/>
      <c r="E29" s="10"/>
      <c r="F29" s="10"/>
      <c r="G29" s="10"/>
      <c r="H29" s="10"/>
    </row>
    <row r="30" spans="2:8" ht="12">
      <c r="B30" s="10"/>
      <c r="C30" s="10"/>
      <c r="D30" s="10"/>
      <c r="E30" s="10"/>
      <c r="F30" s="10"/>
      <c r="G30" s="10"/>
      <c r="H30" s="10"/>
    </row>
    <row r="31" spans="2:8" ht="12">
      <c r="B31" s="10" t="s">
        <v>327</v>
      </c>
      <c r="C31" s="10" t="s">
        <v>344</v>
      </c>
      <c r="D31" s="10"/>
      <c r="E31" s="10"/>
      <c r="F31" s="10"/>
      <c r="G31" s="10"/>
      <c r="H31" s="10"/>
    </row>
    <row r="32" spans="2:8" ht="12">
      <c r="B32" s="10" t="s">
        <v>328</v>
      </c>
      <c r="C32" s="10" t="s">
        <v>345</v>
      </c>
      <c r="D32" s="10"/>
      <c r="E32" s="10"/>
      <c r="F32" s="10"/>
      <c r="G32" s="10"/>
      <c r="H32" s="10"/>
    </row>
    <row r="33" spans="2:8" ht="12">
      <c r="B33" s="10" t="s">
        <v>329</v>
      </c>
      <c r="C33" s="10" t="s">
        <v>346</v>
      </c>
      <c r="D33" s="10"/>
      <c r="E33" s="10"/>
      <c r="F33" s="10"/>
      <c r="G33" s="10"/>
      <c r="H33" s="10"/>
    </row>
    <row r="34" spans="2:8" ht="12">
      <c r="B34" s="10" t="s">
        <v>330</v>
      </c>
      <c r="C34" s="10" t="s">
        <v>347</v>
      </c>
      <c r="D34" s="10"/>
      <c r="E34" s="10"/>
      <c r="F34" s="10"/>
      <c r="G34" s="10"/>
      <c r="H34" s="10"/>
    </row>
    <row r="35" spans="2:8" ht="12">
      <c r="B35" s="10" t="s">
        <v>331</v>
      </c>
      <c r="C35" s="10" t="s">
        <v>307</v>
      </c>
      <c r="D35" s="10"/>
      <c r="E35" s="10"/>
      <c r="F35" s="10"/>
      <c r="G35" s="10"/>
      <c r="H35" s="10"/>
    </row>
    <row r="36" spans="2:8" ht="12">
      <c r="B36" s="10" t="s">
        <v>332</v>
      </c>
      <c r="C36" s="10" t="s">
        <v>348</v>
      </c>
      <c r="D36" s="10"/>
      <c r="E36" s="10"/>
      <c r="F36" s="10"/>
      <c r="G36" s="10"/>
      <c r="H36" s="10"/>
    </row>
    <row r="37" spans="2:8" ht="12">
      <c r="B37" s="10" t="s">
        <v>333</v>
      </c>
      <c r="C37" s="10" t="s">
        <v>349</v>
      </c>
      <c r="D37" s="10"/>
      <c r="E37" s="10"/>
      <c r="F37" s="10"/>
      <c r="G37" s="10"/>
      <c r="H37" s="10"/>
    </row>
    <row r="38" spans="2:8" ht="12">
      <c r="B38" s="10" t="s">
        <v>334</v>
      </c>
      <c r="C38" s="10" t="s">
        <v>350</v>
      </c>
      <c r="D38" s="10"/>
      <c r="E38" s="10"/>
      <c r="F38" s="10"/>
      <c r="G38" s="10"/>
      <c r="H38" s="10"/>
    </row>
    <row r="39" spans="2:8" ht="12">
      <c r="B39" s="10" t="s">
        <v>335</v>
      </c>
      <c r="C39" s="10" t="s">
        <v>351</v>
      </c>
      <c r="D39" s="10"/>
      <c r="E39" s="10"/>
      <c r="F39" s="10"/>
      <c r="G39" s="10"/>
      <c r="H39" s="10"/>
    </row>
    <row r="40" spans="2:8" ht="12">
      <c r="B40" s="10" t="s">
        <v>336</v>
      </c>
      <c r="C40" s="10" t="s">
        <v>6</v>
      </c>
      <c r="D40" s="10"/>
      <c r="E40" s="10"/>
      <c r="F40" s="10"/>
      <c r="G40" s="10"/>
      <c r="H40" s="10"/>
    </row>
    <row r="41" spans="2:8" ht="12">
      <c r="B41" s="10" t="s">
        <v>337</v>
      </c>
      <c r="C41" s="10" t="s">
        <v>352</v>
      </c>
      <c r="D41" s="10"/>
      <c r="E41" s="10"/>
      <c r="F41" s="10"/>
      <c r="G41" s="10"/>
      <c r="H41" s="10"/>
    </row>
    <row r="42" spans="2:8" ht="12">
      <c r="B42" s="10" t="s">
        <v>338</v>
      </c>
      <c r="C42" s="10" t="s">
        <v>353</v>
      </c>
      <c r="D42" s="10"/>
      <c r="E42" s="10"/>
      <c r="F42" s="10"/>
      <c r="G42" s="10"/>
      <c r="H42" s="10"/>
    </row>
    <row r="43" spans="2:8" ht="12">
      <c r="B43" s="10" t="s">
        <v>339</v>
      </c>
      <c r="C43" s="10" t="s">
        <v>354</v>
      </c>
      <c r="D43" s="10"/>
      <c r="E43" s="10"/>
      <c r="F43" s="10"/>
      <c r="G43" s="10"/>
      <c r="H43" s="10"/>
    </row>
    <row r="44" spans="2:8" ht="12">
      <c r="B44" s="10" t="s">
        <v>340</v>
      </c>
      <c r="C44" s="10" t="s">
        <v>355</v>
      </c>
      <c r="D44" s="10"/>
      <c r="E44" s="10"/>
      <c r="F44" s="10"/>
      <c r="G44" s="10"/>
      <c r="H44" s="10"/>
    </row>
    <row r="45" spans="2:8" ht="12">
      <c r="B45" s="10" t="s">
        <v>341</v>
      </c>
      <c r="C45" s="10" t="s">
        <v>356</v>
      </c>
      <c r="D45" s="10"/>
      <c r="E45" s="10"/>
      <c r="F45" s="10"/>
      <c r="G45" s="10"/>
      <c r="H45" s="10"/>
    </row>
    <row r="46" spans="2:8" ht="12">
      <c r="B46" s="10" t="s">
        <v>342</v>
      </c>
      <c r="C46" s="10" t="s">
        <v>357</v>
      </c>
      <c r="D46" s="10"/>
      <c r="E46" s="10"/>
      <c r="F46" s="10"/>
      <c r="G46" s="10"/>
      <c r="H46" s="10"/>
    </row>
    <row r="47" spans="2:8" ht="12">
      <c r="B47" s="10" t="s">
        <v>343</v>
      </c>
      <c r="C47" s="10" t="s">
        <v>358</v>
      </c>
      <c r="D47" s="10"/>
      <c r="E47" s="10"/>
      <c r="F47" s="10"/>
      <c r="G47" s="10"/>
      <c r="H47" s="10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 t="s">
        <v>359</v>
      </c>
      <c r="C51" s="10"/>
      <c r="D51" s="10"/>
      <c r="E51" s="10"/>
      <c r="F51" s="10"/>
      <c r="G51" s="10"/>
      <c r="H51" s="10"/>
    </row>
    <row r="52" spans="2:8" ht="12">
      <c r="B52" s="10" t="s">
        <v>360</v>
      </c>
      <c r="C52" s="10"/>
      <c r="D52" s="10"/>
      <c r="E52" s="10"/>
      <c r="F52" s="10"/>
      <c r="G52" s="10"/>
      <c r="H52" s="10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 t="s">
        <v>361</v>
      </c>
      <c r="C54" s="10"/>
      <c r="D54" s="10"/>
      <c r="E54" s="10"/>
      <c r="F54" s="10"/>
      <c r="G54" s="10"/>
      <c r="H54" s="10"/>
    </row>
    <row r="55" spans="2:8" ht="12">
      <c r="B55" s="10" t="s">
        <v>362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 t="s">
        <v>374</v>
      </c>
      <c r="C60" s="10"/>
      <c r="D60" s="10"/>
      <c r="E60" s="10"/>
      <c r="F60" s="10"/>
      <c r="G60" s="10"/>
      <c r="H60" s="10"/>
    </row>
    <row r="61" spans="2:8" ht="12">
      <c r="B61" s="10"/>
      <c r="C61" s="10"/>
      <c r="D61" s="10"/>
      <c r="E61" s="10"/>
      <c r="F61" s="10"/>
      <c r="G61" s="10"/>
      <c r="H61" s="10"/>
    </row>
    <row r="62" spans="2:8" ht="12">
      <c r="B62" s="10" t="s">
        <v>7</v>
      </c>
      <c r="C62" s="10"/>
      <c r="D62" s="10"/>
      <c r="E62" s="10"/>
      <c r="F62" s="10"/>
      <c r="G62" s="10"/>
      <c r="H62" s="10"/>
    </row>
    <row r="63" spans="2:8" ht="12">
      <c r="B63" s="10" t="s">
        <v>8</v>
      </c>
      <c r="C63" s="10"/>
      <c r="D63" s="10"/>
      <c r="E63" s="10"/>
      <c r="F63" s="10"/>
      <c r="G63" s="10"/>
      <c r="H63" s="10"/>
    </row>
    <row r="64" spans="2:8" ht="12">
      <c r="B64" s="10" t="s">
        <v>375</v>
      </c>
      <c r="C64" s="10"/>
      <c r="D64" s="10"/>
      <c r="E64" s="10"/>
      <c r="F64" s="10"/>
      <c r="G64" s="10"/>
      <c r="H64" s="10"/>
    </row>
    <row r="65" spans="2:8" ht="12">
      <c r="B65" s="10" t="s">
        <v>9</v>
      </c>
      <c r="C65" s="10"/>
      <c r="D65" s="10"/>
      <c r="E65" s="10"/>
      <c r="F65" s="10"/>
      <c r="G65" s="10"/>
      <c r="H65" s="10"/>
    </row>
    <row r="66" spans="2:8" ht="12">
      <c r="B66" s="10" t="s">
        <v>386</v>
      </c>
      <c r="C66" s="10"/>
      <c r="D66" s="10"/>
      <c r="E66" s="10"/>
      <c r="F66" s="10"/>
      <c r="G66" s="10"/>
      <c r="H66" s="10"/>
    </row>
    <row r="67" spans="2:8" ht="12">
      <c r="B67" s="10" t="s">
        <v>376</v>
      </c>
      <c r="C67" s="10"/>
      <c r="D67" s="10"/>
      <c r="E67" s="10"/>
      <c r="F67" s="10"/>
      <c r="G67" s="10"/>
      <c r="H67" s="10"/>
    </row>
    <row r="68" spans="2:8" ht="12">
      <c r="B68" s="10" t="s">
        <v>377</v>
      </c>
      <c r="C68" s="10"/>
      <c r="D68" s="10"/>
      <c r="E68" s="10"/>
      <c r="F68" s="10"/>
      <c r="G68" s="10"/>
      <c r="H68" s="10"/>
    </row>
    <row r="69" spans="2:8" ht="12">
      <c r="B69" s="10" t="s">
        <v>387</v>
      </c>
      <c r="C69" s="10"/>
      <c r="D69" s="10"/>
      <c r="E69" s="10"/>
      <c r="F69" s="10"/>
      <c r="G69" s="10"/>
      <c r="H69" s="10"/>
    </row>
    <row r="70" spans="2:8" ht="12">
      <c r="B70" s="10" t="s">
        <v>378</v>
      </c>
      <c r="C70" s="10"/>
      <c r="D70" s="10"/>
      <c r="E70" s="10"/>
      <c r="F70" s="10"/>
      <c r="G70" s="10"/>
      <c r="H70" s="10"/>
    </row>
    <row r="71" spans="2:8" ht="12">
      <c r="B71" s="10" t="s">
        <v>379</v>
      </c>
      <c r="C71" s="10"/>
      <c r="D71" s="10"/>
      <c r="E71" s="10"/>
      <c r="F71" s="10"/>
      <c r="G71" s="10"/>
      <c r="H71" s="10"/>
    </row>
    <row r="72" spans="2:8" ht="12">
      <c r="B72" s="10" t="s">
        <v>385</v>
      </c>
      <c r="C72" s="10"/>
      <c r="D72" s="10"/>
      <c r="E72" s="10"/>
      <c r="F72" s="10"/>
      <c r="G72" s="10"/>
      <c r="H72" s="10"/>
    </row>
    <row r="73" spans="2:8" ht="12">
      <c r="B73" s="10" t="s">
        <v>380</v>
      </c>
      <c r="C73" s="10"/>
      <c r="D73" s="10"/>
      <c r="E73" s="10"/>
      <c r="F73" s="10"/>
      <c r="G73" s="10"/>
      <c r="H73" s="10"/>
    </row>
    <row r="74" spans="2:8" ht="12">
      <c r="B74" s="10" t="s">
        <v>381</v>
      </c>
      <c r="C74" s="10"/>
      <c r="D74" s="10"/>
      <c r="E74" s="10"/>
      <c r="F74" s="10"/>
      <c r="G74" s="10"/>
      <c r="H74" s="10"/>
    </row>
    <row r="75" spans="2:8" ht="12">
      <c r="B75" s="10" t="s">
        <v>382</v>
      </c>
      <c r="C75" s="10"/>
      <c r="D75" s="10"/>
      <c r="E75" s="10"/>
      <c r="F75" s="10"/>
      <c r="G75" s="10"/>
      <c r="H75" s="10"/>
    </row>
    <row r="76" spans="2:8" ht="12">
      <c r="B76" s="10"/>
      <c r="C76" s="10"/>
      <c r="D76" s="10"/>
      <c r="E76" s="10"/>
      <c r="F76" s="10"/>
      <c r="G76" s="10"/>
      <c r="H76" s="10"/>
    </row>
    <row r="77" spans="2:8" ht="12">
      <c r="B77" s="10" t="s">
        <v>383</v>
      </c>
      <c r="C77" s="10"/>
      <c r="D77" s="10"/>
      <c r="E77" s="10"/>
      <c r="F77" s="10"/>
      <c r="G77" s="10"/>
      <c r="H77" s="10"/>
    </row>
    <row r="78" spans="2:8" ht="12">
      <c r="B78" s="10" t="s">
        <v>384</v>
      </c>
      <c r="C78" s="10"/>
      <c r="D78" s="10"/>
      <c r="E78" s="10"/>
      <c r="F78" s="10"/>
      <c r="G78" s="10"/>
      <c r="H78" s="10"/>
    </row>
    <row r="79" spans="2:8" ht="12">
      <c r="B79" s="10" t="s">
        <v>0</v>
      </c>
      <c r="C79" s="10"/>
      <c r="D79" s="10"/>
      <c r="E79" s="10"/>
      <c r="F79" s="10"/>
      <c r="G79" s="10"/>
      <c r="H79" s="10"/>
    </row>
    <row r="80" spans="2:8" ht="12">
      <c r="B80" s="10"/>
      <c r="C80" s="10"/>
      <c r="D80" s="10"/>
      <c r="E80" s="10"/>
      <c r="F80" s="10"/>
      <c r="G80" s="10"/>
      <c r="H80" s="10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>
      <c r="B82" s="10" t="s">
        <v>373</v>
      </c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8" ht="12">
      <c r="B84" s="10" t="s">
        <v>363</v>
      </c>
      <c r="C84" s="10"/>
      <c r="D84" s="10"/>
      <c r="E84" s="10"/>
      <c r="F84" s="10"/>
      <c r="G84" s="10"/>
      <c r="H84" s="10"/>
    </row>
    <row r="85" spans="2:8" ht="12">
      <c r="B85" s="10" t="s">
        <v>364</v>
      </c>
      <c r="C85" s="10"/>
      <c r="D85" s="10"/>
      <c r="E85" s="10"/>
      <c r="F85" s="10"/>
      <c r="G85" s="10"/>
      <c r="H85" s="10"/>
    </row>
    <row r="86" spans="2:8" ht="12">
      <c r="B86" s="10" t="s">
        <v>365</v>
      </c>
      <c r="C86" s="10"/>
      <c r="D86" s="10"/>
      <c r="E86" s="10"/>
      <c r="F86" s="10"/>
      <c r="G86" s="10"/>
      <c r="H86" s="10"/>
    </row>
    <row r="87" spans="2:8" ht="12">
      <c r="B87" s="10" t="s">
        <v>366</v>
      </c>
      <c r="C87" s="10"/>
      <c r="D87" s="10"/>
      <c r="E87" s="10"/>
      <c r="F87" s="10"/>
      <c r="G87" s="10"/>
      <c r="H87" s="10"/>
    </row>
    <row r="88" spans="2:8" ht="12">
      <c r="B88" s="10" t="s">
        <v>367</v>
      </c>
      <c r="C88" s="10"/>
      <c r="D88" s="10"/>
      <c r="E88" s="10"/>
      <c r="F88" s="10"/>
      <c r="G88" s="10"/>
      <c r="H88" s="10"/>
    </row>
    <row r="89" spans="2:8" ht="12">
      <c r="B89" s="10" t="s">
        <v>368</v>
      </c>
      <c r="C89" s="10"/>
      <c r="D89" s="10"/>
      <c r="E89" s="10"/>
      <c r="F89" s="10"/>
      <c r="G89" s="10"/>
      <c r="H89" s="10"/>
    </row>
    <row r="90" spans="2:8" ht="12">
      <c r="B90" s="10" t="s">
        <v>10</v>
      </c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2:8" ht="12">
      <c r="B92" s="10" t="s">
        <v>369</v>
      </c>
      <c r="C92" s="10"/>
      <c r="D92" s="10"/>
      <c r="E92" s="10"/>
      <c r="F92" s="10"/>
      <c r="G92" s="10"/>
      <c r="H92" s="10"/>
    </row>
    <row r="93" spans="2:8" ht="12">
      <c r="B93" s="10" t="s">
        <v>370</v>
      </c>
      <c r="C93" s="10"/>
      <c r="D93" s="10"/>
      <c r="E93" s="10"/>
      <c r="F93" s="10"/>
      <c r="G93" s="10"/>
      <c r="H93" s="10"/>
    </row>
    <row r="94" spans="2:8" ht="12">
      <c r="B94" s="10" t="s">
        <v>371</v>
      </c>
      <c r="C94" s="10"/>
      <c r="D94" s="10"/>
      <c r="E94" s="10"/>
      <c r="F94" s="10"/>
      <c r="G94" s="10"/>
      <c r="H94" s="10"/>
    </row>
    <row r="95" spans="2:8" ht="12">
      <c r="B95" s="10"/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8" ht="12">
      <c r="B97" s="10" t="s">
        <v>372</v>
      </c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2:8" ht="12">
      <c r="B99" s="10" t="s">
        <v>11</v>
      </c>
      <c r="C99" s="10"/>
      <c r="D99" s="10"/>
      <c r="E99" s="10"/>
      <c r="F99" s="10"/>
      <c r="G99" s="10"/>
      <c r="H99" s="10"/>
    </row>
    <row r="100" spans="2:8" ht="12">
      <c r="B100" s="10" t="s">
        <v>1</v>
      </c>
      <c r="C100" s="10"/>
      <c r="D100" s="10"/>
      <c r="E100" s="10"/>
      <c r="F100" s="10"/>
      <c r="G100" s="10"/>
      <c r="H100" s="10"/>
    </row>
    <row r="101" spans="2:8" ht="12">
      <c r="B101" s="10" t="s">
        <v>2</v>
      </c>
      <c r="C101" s="10"/>
      <c r="D101" s="10"/>
      <c r="E101" s="10"/>
      <c r="F101" s="10"/>
      <c r="G101" s="10"/>
      <c r="H101" s="10"/>
    </row>
    <row r="102" spans="2:8" ht="12">
      <c r="B102" s="10" t="s">
        <v>3</v>
      </c>
      <c r="C102" s="10"/>
      <c r="D102" s="10"/>
      <c r="E102" s="10"/>
      <c r="F102" s="10"/>
      <c r="G102" s="10"/>
      <c r="H102" s="10"/>
    </row>
    <row r="103" spans="2:8" ht="12">
      <c r="B103" s="10" t="s">
        <v>4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1:8" ht="12">
      <c r="A106" s="31">
        <f>A24+1</f>
        <v>3</v>
      </c>
      <c r="B106" s="32" t="s">
        <v>182</v>
      </c>
      <c r="C106" s="32"/>
      <c r="D106" s="32"/>
      <c r="E106" s="32"/>
      <c r="F106" s="32"/>
      <c r="G106" s="10"/>
      <c r="H106" s="10"/>
    </row>
    <row r="107" spans="1:8" ht="12">
      <c r="A107" s="31"/>
      <c r="B107" s="32"/>
      <c r="C107" s="32"/>
      <c r="D107" s="32"/>
      <c r="E107" s="32"/>
      <c r="F107" s="32"/>
      <c r="G107" s="10"/>
      <c r="H107" s="10"/>
    </row>
    <row r="108" spans="2:8" ht="12">
      <c r="B108" s="10" t="s">
        <v>257</v>
      </c>
      <c r="C108" s="10"/>
      <c r="D108" s="10"/>
      <c r="E108" s="10"/>
      <c r="F108" s="10"/>
      <c r="G108" s="10"/>
      <c r="H108" s="10"/>
    </row>
    <row r="109" spans="2:8" ht="12">
      <c r="B109" s="10" t="s">
        <v>302</v>
      </c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1:8" s="33" customFormat="1" ht="12">
      <c r="A113" s="31">
        <f>A106+1</f>
        <v>4</v>
      </c>
      <c r="B113" s="32" t="s">
        <v>145</v>
      </c>
      <c r="C113" s="32"/>
      <c r="D113" s="32"/>
      <c r="E113" s="32"/>
      <c r="F113" s="32"/>
      <c r="G113" s="32"/>
      <c r="H113" s="32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 t="s">
        <v>74</v>
      </c>
      <c r="C115" s="10"/>
      <c r="D115" s="10"/>
      <c r="E115" s="10"/>
      <c r="F115" s="10"/>
      <c r="G115" s="10"/>
      <c r="H115" s="10"/>
    </row>
    <row r="116" spans="2:8" ht="12">
      <c r="B116" s="10" t="s">
        <v>75</v>
      </c>
      <c r="C116" s="10"/>
      <c r="D116" s="10"/>
      <c r="E116" s="10"/>
      <c r="F116" s="10"/>
      <c r="G116" s="10"/>
      <c r="H116" s="10"/>
    </row>
    <row r="117" spans="2:8" ht="12">
      <c r="B117" s="10" t="s">
        <v>76</v>
      </c>
      <c r="C117" s="10"/>
      <c r="D117" s="10"/>
      <c r="E117" s="10"/>
      <c r="F117" s="10"/>
      <c r="G117" s="10"/>
      <c r="H117" s="10"/>
    </row>
    <row r="118" spans="2:8" ht="12">
      <c r="B118" s="10" t="s">
        <v>142</v>
      </c>
      <c r="C118" s="10"/>
      <c r="D118" s="10"/>
      <c r="E118" s="10"/>
      <c r="F118" s="10"/>
      <c r="G118" s="10"/>
      <c r="H118" s="10"/>
    </row>
    <row r="119" spans="2:8" ht="12">
      <c r="B119" s="10"/>
      <c r="C119" s="10"/>
      <c r="D119" s="10"/>
      <c r="E119" s="10"/>
      <c r="F119" s="10"/>
      <c r="G119" s="10"/>
      <c r="H119" s="10"/>
    </row>
    <row r="120" spans="2:8" ht="12">
      <c r="B120" s="10"/>
      <c r="C120" s="10"/>
      <c r="D120" s="10"/>
      <c r="E120" s="10"/>
      <c r="F120" s="10"/>
      <c r="G120" s="10"/>
      <c r="H120" s="10"/>
    </row>
    <row r="121" spans="1:8" s="33" customFormat="1" ht="12">
      <c r="A121" s="31">
        <f>A113+1</f>
        <v>5</v>
      </c>
      <c r="B121" s="32" t="s">
        <v>192</v>
      </c>
      <c r="C121" s="32"/>
      <c r="D121" s="32"/>
      <c r="E121" s="32"/>
      <c r="F121" s="32"/>
      <c r="G121" s="32"/>
      <c r="H121" s="32"/>
    </row>
    <row r="122" spans="2:8" ht="12">
      <c r="B122" s="10"/>
      <c r="C122" s="10"/>
      <c r="D122" s="10"/>
      <c r="E122" s="10"/>
      <c r="F122" s="10"/>
      <c r="G122" s="10"/>
      <c r="H122" s="10"/>
    </row>
    <row r="123" spans="2:8" ht="12">
      <c r="B123" s="10" t="s">
        <v>185</v>
      </c>
      <c r="C123" s="10"/>
      <c r="D123" s="10"/>
      <c r="E123" s="10"/>
      <c r="F123" s="10"/>
      <c r="G123" s="10"/>
      <c r="H123" s="10"/>
    </row>
    <row r="124" spans="2:8" ht="12">
      <c r="B124" s="10"/>
      <c r="C124" s="10"/>
      <c r="D124" s="10"/>
      <c r="E124" s="10"/>
      <c r="F124" s="10"/>
      <c r="G124" s="10"/>
      <c r="H124" s="10"/>
    </row>
    <row r="125" spans="2:8" ht="12">
      <c r="B125" s="10"/>
      <c r="C125" s="10"/>
      <c r="D125" s="10"/>
      <c r="E125" s="10"/>
      <c r="F125" s="10"/>
      <c r="G125" s="10"/>
      <c r="H125" s="10"/>
    </row>
    <row r="126" spans="1:8" s="33" customFormat="1" ht="12">
      <c r="A126" s="31">
        <f>A121+1</f>
        <v>6</v>
      </c>
      <c r="B126" s="32" t="s">
        <v>186</v>
      </c>
      <c r="C126" s="32"/>
      <c r="D126" s="32"/>
      <c r="E126" s="32"/>
      <c r="F126" s="32"/>
      <c r="G126" s="32"/>
      <c r="H126" s="32"/>
    </row>
    <row r="127" spans="2:8" ht="12">
      <c r="B127" s="10"/>
      <c r="C127" s="10"/>
      <c r="D127" s="10"/>
      <c r="E127" s="10"/>
      <c r="F127" s="10"/>
      <c r="G127" s="10"/>
      <c r="H127" s="10"/>
    </row>
    <row r="128" spans="2:8" ht="12">
      <c r="B128" s="10" t="s">
        <v>187</v>
      </c>
      <c r="C128" s="10"/>
      <c r="D128" s="10"/>
      <c r="E128" s="10"/>
      <c r="F128" s="10"/>
      <c r="G128" s="10"/>
      <c r="H128" s="10"/>
    </row>
    <row r="129" spans="2:8" ht="12">
      <c r="B129" s="10" t="s">
        <v>188</v>
      </c>
      <c r="C129" s="10"/>
      <c r="D129" s="10"/>
      <c r="E129" s="10"/>
      <c r="F129" s="10"/>
      <c r="G129" s="10"/>
      <c r="H129" s="10"/>
    </row>
    <row r="130" spans="2:8" ht="12">
      <c r="B130" s="10"/>
      <c r="C130" s="10"/>
      <c r="D130" s="10"/>
      <c r="E130" s="10"/>
      <c r="F130" s="10"/>
      <c r="G130" s="10"/>
      <c r="H130" s="10"/>
    </row>
    <row r="131" spans="2:8" ht="12">
      <c r="B131" s="10"/>
      <c r="C131" s="10"/>
      <c r="D131" s="10"/>
      <c r="E131" s="10"/>
      <c r="F131" s="10"/>
      <c r="G131" s="10"/>
      <c r="H131" s="10"/>
    </row>
    <row r="132" spans="1:8" s="33" customFormat="1" ht="12">
      <c r="A132" s="31">
        <f>A126+1</f>
        <v>7</v>
      </c>
      <c r="B132" s="32" t="s">
        <v>136</v>
      </c>
      <c r="C132" s="32"/>
      <c r="D132" s="32"/>
      <c r="E132" s="32"/>
      <c r="F132" s="32"/>
      <c r="G132" s="32"/>
      <c r="H132" s="32"/>
    </row>
    <row r="133" spans="2:8" ht="12">
      <c r="B133" s="10"/>
      <c r="C133" s="10"/>
      <c r="D133" s="10"/>
      <c r="E133" s="10"/>
      <c r="F133" s="10"/>
      <c r="G133" s="10"/>
      <c r="H133" s="10"/>
    </row>
    <row r="134" spans="2:8" ht="12">
      <c r="B134" s="10" t="s">
        <v>34</v>
      </c>
      <c r="C134" s="10"/>
      <c r="D134" s="10"/>
      <c r="E134" s="10"/>
      <c r="F134" s="10"/>
      <c r="G134" s="10"/>
      <c r="H134" s="10"/>
    </row>
    <row r="135" spans="2:8" ht="12">
      <c r="B135" s="10" t="s">
        <v>311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/>
      <c r="C137" s="10"/>
      <c r="D137" s="10"/>
      <c r="E137" s="10"/>
      <c r="F137" s="10"/>
      <c r="G137" s="10"/>
      <c r="H137" s="10"/>
    </row>
    <row r="138" spans="2:8" ht="12">
      <c r="B138" s="10"/>
      <c r="C138" s="10"/>
      <c r="D138" s="10"/>
      <c r="E138" s="10"/>
      <c r="F138" s="10"/>
      <c r="G138" s="10"/>
      <c r="H138" s="10"/>
    </row>
    <row r="139" spans="1:8" s="33" customFormat="1" ht="12">
      <c r="A139" s="31">
        <f>A132+1</f>
        <v>8</v>
      </c>
      <c r="B139" s="32" t="s">
        <v>189</v>
      </c>
      <c r="C139" s="32"/>
      <c r="D139" s="32"/>
      <c r="E139" s="32"/>
      <c r="F139" s="32"/>
      <c r="G139" s="32"/>
      <c r="H139" s="32"/>
    </row>
    <row r="140" spans="2:8" ht="12">
      <c r="B140" s="10" t="s">
        <v>190</v>
      </c>
      <c r="C140" s="10"/>
      <c r="D140" s="10"/>
      <c r="E140" s="10"/>
      <c r="F140" s="10"/>
      <c r="G140" s="10"/>
      <c r="H140" s="10"/>
    </row>
    <row r="141" spans="2:8" ht="12">
      <c r="B141" s="10"/>
      <c r="C141" s="10"/>
      <c r="D141" s="10"/>
      <c r="E141" s="10"/>
      <c r="F141" s="10"/>
      <c r="G141" s="10"/>
      <c r="H141" s="10"/>
    </row>
    <row r="142" spans="2:8" ht="12">
      <c r="B142" s="10"/>
      <c r="C142" s="10"/>
      <c r="D142" s="10"/>
      <c r="E142" s="10"/>
      <c r="F142" s="10"/>
      <c r="G142" s="10"/>
      <c r="H142" s="10"/>
    </row>
    <row r="143" spans="2:8" ht="12">
      <c r="B143" s="10"/>
      <c r="C143" s="10"/>
      <c r="D143" s="10"/>
      <c r="E143" s="10"/>
      <c r="F143" s="10"/>
      <c r="G143" s="10"/>
      <c r="H143" s="10"/>
    </row>
    <row r="144" spans="1:13" ht="12">
      <c r="A144" s="31">
        <f>A139+1</f>
        <v>9</v>
      </c>
      <c r="B144" s="32" t="s">
        <v>140</v>
      </c>
      <c r="C144" s="32"/>
      <c r="D144" s="32"/>
      <c r="E144" s="32"/>
      <c r="F144" s="32"/>
      <c r="G144" s="32"/>
      <c r="H144" s="32"/>
      <c r="I144" s="33"/>
      <c r="J144" s="33"/>
      <c r="K144" s="33"/>
      <c r="L144" s="33"/>
      <c r="M144" s="33"/>
    </row>
    <row r="145" spans="2:8" ht="12">
      <c r="B145" s="10"/>
      <c r="C145" s="10"/>
      <c r="D145" s="10"/>
      <c r="E145" s="10"/>
      <c r="F145" s="10"/>
      <c r="G145" s="10"/>
      <c r="H145" s="10"/>
    </row>
    <row r="146" spans="2:13" ht="12">
      <c r="B146" s="10" t="s">
        <v>413</v>
      </c>
      <c r="C146" s="10"/>
      <c r="D146" s="10"/>
      <c r="G146" s="10"/>
      <c r="H146" s="11"/>
      <c r="M146" s="11"/>
    </row>
    <row r="147" spans="2:13" ht="12">
      <c r="B147" s="10"/>
      <c r="C147" s="10"/>
      <c r="D147" s="10"/>
      <c r="G147" s="10"/>
      <c r="H147" s="11"/>
      <c r="J147" s="11" t="s">
        <v>62</v>
      </c>
      <c r="L147" s="11" t="s">
        <v>64</v>
      </c>
      <c r="M147" s="11"/>
    </row>
    <row r="148" spans="2:13" ht="12">
      <c r="B148" s="10"/>
      <c r="C148" s="10"/>
      <c r="G148" s="10"/>
      <c r="H148" s="11" t="s">
        <v>58</v>
      </c>
      <c r="J148" s="11" t="s">
        <v>63</v>
      </c>
      <c r="L148" s="11" t="s">
        <v>65</v>
      </c>
      <c r="M148" s="11"/>
    </row>
    <row r="149" spans="2:13" ht="12">
      <c r="B149" s="10"/>
      <c r="C149" s="10"/>
      <c r="G149" s="10"/>
      <c r="H149" s="11" t="s">
        <v>19</v>
      </c>
      <c r="J149" s="11" t="s">
        <v>19</v>
      </c>
      <c r="L149" s="11" t="s">
        <v>19</v>
      </c>
      <c r="M149" s="11"/>
    </row>
    <row r="150" spans="2:13" ht="12">
      <c r="B150" s="10" t="s">
        <v>66</v>
      </c>
      <c r="C150" s="10"/>
      <c r="G150" s="10"/>
      <c r="H150" s="20">
        <v>0</v>
      </c>
      <c r="J150" s="11">
        <v>8528</v>
      </c>
      <c r="L150" s="11">
        <v>28057</v>
      </c>
      <c r="M150" s="10"/>
    </row>
    <row r="151" spans="2:13" ht="12">
      <c r="B151" s="10" t="s">
        <v>67</v>
      </c>
      <c r="C151" s="10"/>
      <c r="G151" s="10"/>
      <c r="H151" s="11">
        <f>94349+11841</f>
        <v>106190</v>
      </c>
      <c r="J151" s="11">
        <f>12273+26</f>
        <v>12299</v>
      </c>
      <c r="L151" s="11">
        <f>71187+617</f>
        <v>71804</v>
      </c>
      <c r="M151" s="10"/>
    </row>
    <row r="152" spans="2:13" ht="12">
      <c r="B152" s="10" t="s">
        <v>68</v>
      </c>
      <c r="C152" s="10"/>
      <c r="G152" s="10"/>
      <c r="H152" s="11">
        <v>9912</v>
      </c>
      <c r="J152" s="11">
        <v>133</v>
      </c>
      <c r="L152" s="11">
        <v>11778</v>
      </c>
      <c r="M152" s="10"/>
    </row>
    <row r="153" spans="2:13" ht="12">
      <c r="B153" s="10" t="s">
        <v>69</v>
      </c>
      <c r="C153" s="10"/>
      <c r="G153" s="10"/>
      <c r="H153" s="55">
        <v>1916</v>
      </c>
      <c r="J153" s="55">
        <v>958</v>
      </c>
      <c r="L153" s="55">
        <v>18759</v>
      </c>
      <c r="M153" s="10"/>
    </row>
    <row r="154" spans="2:13" ht="12">
      <c r="B154" s="10"/>
      <c r="C154" s="10"/>
      <c r="G154" s="10"/>
      <c r="H154" s="11">
        <f>SUM(H150:H153)</f>
        <v>118018</v>
      </c>
      <c r="J154" s="11">
        <f>SUM(J150:J153)</f>
        <v>21918</v>
      </c>
      <c r="L154" s="11">
        <f>SUM(L150:L153)</f>
        <v>130398</v>
      </c>
      <c r="M154" s="10"/>
    </row>
    <row r="155" spans="2:13" ht="12">
      <c r="B155" s="10" t="s">
        <v>70</v>
      </c>
      <c r="C155" s="10"/>
      <c r="G155" s="10"/>
      <c r="H155" s="11">
        <v>-32353</v>
      </c>
      <c r="J155" s="11">
        <v>-10703</v>
      </c>
      <c r="L155" s="11">
        <v>-51526</v>
      </c>
      <c r="M155" s="10"/>
    </row>
    <row r="156" spans="2:13" ht="12.75" thickBot="1">
      <c r="B156" s="10"/>
      <c r="C156" s="10"/>
      <c r="G156" s="10"/>
      <c r="H156" s="49">
        <f>+H154+H155</f>
        <v>85665</v>
      </c>
      <c r="J156" s="49">
        <f>+J154+J155</f>
        <v>11215</v>
      </c>
      <c r="L156" s="49">
        <f>+L154+L155</f>
        <v>78872</v>
      </c>
      <c r="M156" s="10"/>
    </row>
    <row r="157" spans="2:12" ht="12.75" thickTop="1">
      <c r="B157" s="10"/>
      <c r="C157" s="10"/>
      <c r="D157" s="10"/>
      <c r="F157" s="10"/>
      <c r="G157" s="10"/>
      <c r="H157" s="11"/>
      <c r="J157" s="11"/>
      <c r="L157" s="34"/>
    </row>
    <row r="158" spans="2:8" ht="12">
      <c r="B158" s="10" t="s">
        <v>71</v>
      </c>
      <c r="C158" s="10"/>
      <c r="D158" s="10"/>
      <c r="E158" s="10"/>
      <c r="F158" s="10"/>
      <c r="G158" s="10"/>
      <c r="H158" s="10"/>
    </row>
    <row r="159" spans="2:8" ht="12">
      <c r="B159" s="10" t="s">
        <v>72</v>
      </c>
      <c r="C159" s="10"/>
      <c r="D159" s="10"/>
      <c r="E159" s="10"/>
      <c r="F159" s="10"/>
      <c r="G159" s="10"/>
      <c r="H159" s="10"/>
    </row>
    <row r="160" spans="2:8" ht="12">
      <c r="B160" s="10"/>
      <c r="C160" s="10"/>
      <c r="D160" s="10"/>
      <c r="E160" s="10"/>
      <c r="F160" s="10"/>
      <c r="G160" s="10"/>
      <c r="H160" s="10"/>
    </row>
    <row r="161" spans="2:8" ht="12">
      <c r="B161" s="10"/>
      <c r="C161" s="10"/>
      <c r="D161" s="10"/>
      <c r="E161" s="10"/>
      <c r="F161" s="10"/>
      <c r="G161" s="10"/>
      <c r="H161" s="10"/>
    </row>
    <row r="162" spans="2:8" ht="12">
      <c r="B162" s="10"/>
      <c r="C162" s="10"/>
      <c r="D162" s="10"/>
      <c r="E162" s="10"/>
      <c r="F162" s="10"/>
      <c r="G162" s="10"/>
      <c r="H162" s="10"/>
    </row>
    <row r="163" spans="1:12" ht="12">
      <c r="A163" s="31">
        <f>A144+1</f>
        <v>10</v>
      </c>
      <c r="B163" s="32" t="s">
        <v>13</v>
      </c>
      <c r="C163" s="32"/>
      <c r="D163" s="32"/>
      <c r="E163" s="32"/>
      <c r="F163" s="32"/>
      <c r="G163" s="32"/>
      <c r="H163" s="32"/>
      <c r="I163" s="33"/>
      <c r="J163" s="33"/>
      <c r="K163" s="33"/>
      <c r="L163" s="33"/>
    </row>
    <row r="164" spans="2:8" ht="12">
      <c r="B164" s="10"/>
      <c r="C164" s="10"/>
      <c r="D164" s="10"/>
      <c r="E164" s="10"/>
      <c r="F164" s="10"/>
      <c r="G164" s="10"/>
      <c r="H164" s="10"/>
    </row>
    <row r="165" spans="2:8" ht="12">
      <c r="B165" s="10" t="s">
        <v>129</v>
      </c>
      <c r="C165" s="10"/>
      <c r="D165" s="10"/>
      <c r="E165" s="10"/>
      <c r="F165" s="10"/>
      <c r="G165" s="10"/>
      <c r="H165" s="10"/>
    </row>
    <row r="166" spans="2:8" ht="13.5" customHeight="1">
      <c r="B166" s="10" t="s">
        <v>303</v>
      </c>
      <c r="C166" s="10"/>
      <c r="D166" s="10"/>
      <c r="E166" s="10"/>
      <c r="F166" s="10"/>
      <c r="G166" s="10"/>
      <c r="H166" s="10"/>
    </row>
    <row r="167" spans="2:8" ht="13.5" customHeight="1">
      <c r="B167" s="10"/>
      <c r="C167" s="10"/>
      <c r="D167" s="10"/>
      <c r="E167" s="10"/>
      <c r="F167" s="10"/>
      <c r="G167" s="10"/>
      <c r="H167" s="10"/>
    </row>
    <row r="168" spans="2:8" ht="12">
      <c r="B168" s="10"/>
      <c r="C168" s="10"/>
      <c r="D168" s="10"/>
      <c r="E168" s="10"/>
      <c r="F168" s="10"/>
      <c r="G168" s="10"/>
      <c r="H168" s="10"/>
    </row>
    <row r="169" spans="1:13" ht="12">
      <c r="A169" s="31">
        <f>A163+1</f>
        <v>11</v>
      </c>
      <c r="B169" s="32" t="s">
        <v>141</v>
      </c>
      <c r="C169" s="32"/>
      <c r="D169" s="32"/>
      <c r="E169" s="32"/>
      <c r="F169" s="32"/>
      <c r="G169" s="32"/>
      <c r="H169" s="32"/>
      <c r="I169" s="33"/>
      <c r="J169" s="33"/>
      <c r="K169" s="33"/>
      <c r="L169" s="33"/>
      <c r="M169" s="33"/>
    </row>
    <row r="170" spans="2:8" ht="12">
      <c r="B170" s="10"/>
      <c r="C170" s="10"/>
      <c r="D170" s="10"/>
      <c r="E170" s="10"/>
      <c r="F170" s="10"/>
      <c r="G170" s="10"/>
      <c r="H170" s="10"/>
    </row>
    <row r="171" spans="2:12" ht="12">
      <c r="B171" s="10" t="s">
        <v>194</v>
      </c>
      <c r="C171" s="10"/>
      <c r="D171" s="10"/>
      <c r="E171" s="10"/>
      <c r="F171" s="10"/>
      <c r="G171" s="10"/>
      <c r="H171" s="10"/>
      <c r="K171" s="10"/>
      <c r="L171" s="10"/>
    </row>
    <row r="172" spans="2:12" ht="12">
      <c r="B172" s="10" t="s">
        <v>195</v>
      </c>
      <c r="C172" s="10"/>
      <c r="D172" s="10"/>
      <c r="E172" s="10"/>
      <c r="F172" s="10"/>
      <c r="G172" s="10"/>
      <c r="H172" s="10"/>
      <c r="K172" s="10"/>
      <c r="L172" s="10"/>
    </row>
    <row r="173" spans="2:12" ht="12">
      <c r="B173" s="10" t="s">
        <v>196</v>
      </c>
      <c r="C173" s="10"/>
      <c r="D173" s="10"/>
      <c r="E173" s="10"/>
      <c r="F173" s="10"/>
      <c r="G173" s="10"/>
      <c r="H173" s="10"/>
      <c r="K173" s="10"/>
      <c r="L173" s="10"/>
    </row>
    <row r="174" spans="2:12" ht="12">
      <c r="B174" s="10" t="s">
        <v>414</v>
      </c>
      <c r="C174" s="10"/>
      <c r="D174" s="10"/>
      <c r="E174" s="10"/>
      <c r="F174" s="10"/>
      <c r="G174" s="10"/>
      <c r="H174" s="10"/>
      <c r="K174" s="10"/>
      <c r="L174" s="10"/>
    </row>
    <row r="175" spans="2:12" ht="12">
      <c r="B175" s="10"/>
      <c r="C175" s="10"/>
      <c r="D175" s="10"/>
      <c r="E175" s="10"/>
      <c r="F175" s="10"/>
      <c r="G175" s="10"/>
      <c r="H175" s="10"/>
      <c r="K175" s="10"/>
      <c r="L175" s="10"/>
    </row>
    <row r="176" spans="2:12" ht="12">
      <c r="B176" s="10"/>
      <c r="C176" s="10"/>
      <c r="D176" s="10"/>
      <c r="E176" s="10"/>
      <c r="F176" s="10"/>
      <c r="G176" s="10"/>
      <c r="H176" s="10"/>
      <c r="K176" s="10"/>
      <c r="L176" s="10"/>
    </row>
    <row r="177" spans="1:24" ht="12">
      <c r="A177" s="31">
        <f>A169+1</f>
        <v>12</v>
      </c>
      <c r="B177" s="32" t="s">
        <v>135</v>
      </c>
      <c r="C177" s="32"/>
      <c r="D177" s="32"/>
      <c r="E177" s="32"/>
      <c r="F177" s="32"/>
      <c r="G177" s="32"/>
      <c r="H177" s="32"/>
      <c r="I177" s="33"/>
      <c r="J177" s="33"/>
      <c r="K177" s="33"/>
      <c r="L177" s="33"/>
      <c r="R177" s="10"/>
      <c r="S177" s="10"/>
      <c r="T177" s="10"/>
      <c r="U177" s="10"/>
      <c r="V177" s="10"/>
      <c r="W177" s="10"/>
      <c r="X177" s="10"/>
    </row>
    <row r="178" spans="2:24" ht="12">
      <c r="B178" s="10"/>
      <c r="C178" s="10"/>
      <c r="D178" s="10"/>
      <c r="E178" s="10"/>
      <c r="F178" s="10"/>
      <c r="G178" s="10"/>
      <c r="H178" s="10"/>
      <c r="R178" s="10"/>
      <c r="S178" s="10"/>
      <c r="T178" s="10"/>
      <c r="U178" s="10"/>
      <c r="V178" s="10"/>
      <c r="W178" s="10"/>
      <c r="X178" s="10"/>
    </row>
    <row r="179" spans="2:24" ht="12">
      <c r="B179" s="10" t="s">
        <v>60</v>
      </c>
      <c r="C179" s="10"/>
      <c r="D179" s="10"/>
      <c r="E179" s="10"/>
      <c r="F179" s="10"/>
      <c r="G179" s="10"/>
      <c r="H179" s="10"/>
      <c r="R179" s="10"/>
      <c r="S179" s="10"/>
      <c r="T179" s="10"/>
      <c r="U179" s="10"/>
      <c r="V179" s="10"/>
      <c r="W179" s="10"/>
      <c r="X179" s="10"/>
    </row>
    <row r="180" spans="2:24" ht="12">
      <c r="B180" s="10" t="s">
        <v>415</v>
      </c>
      <c r="C180" s="10"/>
      <c r="D180" s="10"/>
      <c r="E180" s="10"/>
      <c r="F180" s="10"/>
      <c r="G180" s="10"/>
      <c r="H180" s="10"/>
      <c r="R180" s="10"/>
      <c r="S180" s="10"/>
      <c r="T180" s="10"/>
      <c r="U180" s="10"/>
      <c r="V180" s="10"/>
      <c r="W180" s="10"/>
      <c r="X180" s="10"/>
    </row>
    <row r="181" spans="2:24" ht="12">
      <c r="B181" s="10"/>
      <c r="C181" s="10"/>
      <c r="D181" s="10"/>
      <c r="E181" s="10"/>
      <c r="F181" s="10"/>
      <c r="G181" s="10"/>
      <c r="H181" s="10"/>
      <c r="R181" s="10"/>
      <c r="S181" s="10"/>
      <c r="T181" s="10"/>
      <c r="U181" s="10"/>
      <c r="V181" s="10"/>
      <c r="W181" s="10"/>
      <c r="X181" s="10"/>
    </row>
    <row r="182" spans="2:8" ht="12">
      <c r="B182" s="10"/>
      <c r="C182" s="10"/>
      <c r="D182" s="10"/>
      <c r="E182" s="10"/>
      <c r="F182" s="10"/>
      <c r="G182" s="10"/>
      <c r="H182" s="10"/>
    </row>
    <row r="183" spans="1:12" ht="12">
      <c r="A183" s="31">
        <f>A177+1</f>
        <v>13</v>
      </c>
      <c r="B183" s="32" t="s">
        <v>137</v>
      </c>
      <c r="C183" s="32"/>
      <c r="D183" s="32"/>
      <c r="E183" s="32"/>
      <c r="F183" s="32"/>
      <c r="G183" s="32"/>
      <c r="H183" s="32"/>
      <c r="I183" s="33"/>
      <c r="J183" s="33"/>
      <c r="K183" s="33"/>
      <c r="L183" s="33"/>
    </row>
    <row r="184" spans="2:8" ht="12">
      <c r="B184" s="10"/>
      <c r="C184" s="10"/>
      <c r="D184" s="10"/>
      <c r="E184" s="10"/>
      <c r="F184" s="10"/>
      <c r="G184" s="10"/>
      <c r="H184" s="10"/>
    </row>
    <row r="185" spans="2:8" ht="12">
      <c r="B185" s="10" t="s">
        <v>73</v>
      </c>
      <c r="C185" s="10"/>
      <c r="D185" s="10"/>
      <c r="E185" s="10"/>
      <c r="F185" s="10"/>
      <c r="G185" s="10"/>
      <c r="H185" s="10"/>
    </row>
    <row r="186" spans="2:8" ht="12">
      <c r="B186" s="10" t="s">
        <v>304</v>
      </c>
      <c r="C186" s="10"/>
      <c r="D186" s="10"/>
      <c r="E186" s="10"/>
      <c r="F186" s="10"/>
      <c r="G186" s="10"/>
      <c r="H186" s="10"/>
    </row>
    <row r="187" spans="2:8" ht="12">
      <c r="B187" s="10" t="s">
        <v>61</v>
      </c>
      <c r="C187" s="10"/>
      <c r="D187" s="10"/>
      <c r="E187" s="10"/>
      <c r="F187" s="10"/>
      <c r="G187" s="10"/>
      <c r="H187" s="10"/>
    </row>
  </sheetData>
  <printOptions horizontalCentered="1"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3"/>
  <sheetViews>
    <sheetView tabSelected="1" workbookViewId="0" topLeftCell="A261">
      <selection activeCell="B267" sqref="B267:C277"/>
    </sheetView>
  </sheetViews>
  <sheetFormatPr defaultColWidth="9.140625" defaultRowHeight="12.75"/>
  <cols>
    <col min="1" max="1" width="4.421875" style="30" customWidth="1"/>
    <col min="2" max="4" width="9.140625" style="26" customWidth="1"/>
    <col min="5" max="5" width="1.421875" style="26" customWidth="1"/>
    <col min="6" max="6" width="10.421875" style="26" bestFit="1" customWidth="1"/>
    <col min="7" max="7" width="1.421875" style="26" customWidth="1"/>
    <col min="8" max="8" width="9.140625" style="26" customWidth="1"/>
    <col min="9" max="9" width="1.57421875" style="26" customWidth="1"/>
    <col min="10" max="10" width="11.00390625" style="26" customWidth="1"/>
    <col min="11" max="11" width="1.8515625" style="26" customWidth="1"/>
    <col min="12" max="12" width="12.00390625" style="26" customWidth="1"/>
    <col min="13" max="13" width="7.28125" style="26" customWidth="1"/>
    <col min="14" max="14" width="6.00390625" style="26" customWidth="1"/>
    <col min="15" max="15" width="9.140625" style="26" customWidth="1"/>
    <col min="16" max="16" width="12.57421875" style="26" customWidth="1"/>
    <col min="17" max="16384" width="9.140625" style="26" customWidth="1"/>
  </cols>
  <sheetData>
    <row r="1" spans="1:8" ht="12">
      <c r="A1" s="25" t="s">
        <v>33</v>
      </c>
      <c r="C1" s="6"/>
      <c r="D1" s="10"/>
      <c r="E1" s="10"/>
      <c r="F1" s="27"/>
      <c r="G1" s="10"/>
      <c r="H1" s="10"/>
    </row>
    <row r="2" spans="1:8" ht="12">
      <c r="A2" s="28"/>
      <c r="C2" s="10"/>
      <c r="D2" s="10"/>
      <c r="E2" s="10"/>
      <c r="F2" s="10"/>
      <c r="G2" s="10"/>
      <c r="H2" s="10"/>
    </row>
    <row r="3" spans="1:8" ht="12">
      <c r="A3" s="29" t="s">
        <v>202</v>
      </c>
      <c r="C3" s="6"/>
      <c r="D3" s="10"/>
      <c r="E3" s="10"/>
      <c r="F3" s="10"/>
      <c r="G3" s="10"/>
      <c r="H3" s="10"/>
    </row>
    <row r="4" spans="1:8" ht="12">
      <c r="A4" s="29"/>
      <c r="B4" s="33" t="str">
        <f>'Note A'!B4</f>
        <v>FOR THE QUARTER ENDED  30 JUNE 2007</v>
      </c>
      <c r="C4" s="6"/>
      <c r="D4" s="10"/>
      <c r="E4" s="10"/>
      <c r="F4" s="10"/>
      <c r="G4" s="10"/>
      <c r="H4" s="10"/>
    </row>
    <row r="5" spans="1:8" ht="12">
      <c r="A5" s="29"/>
      <c r="C5" s="6"/>
      <c r="D5" s="10"/>
      <c r="E5" s="10"/>
      <c r="F5" s="10"/>
      <c r="G5" s="10"/>
      <c r="H5" s="23"/>
    </row>
    <row r="6" spans="2:10" ht="12">
      <c r="B6" s="10"/>
      <c r="C6" s="10"/>
      <c r="D6" s="10"/>
      <c r="E6" s="10"/>
      <c r="F6" s="10"/>
      <c r="G6" s="10"/>
      <c r="H6" s="23"/>
      <c r="J6" s="45"/>
    </row>
    <row r="7" spans="1:12" ht="12">
      <c r="A7" s="31">
        <f>'Note A'!A183+1</f>
        <v>14</v>
      </c>
      <c r="B7" s="32" t="s">
        <v>146</v>
      </c>
      <c r="C7" s="32"/>
      <c r="D7" s="32"/>
      <c r="E7" s="32"/>
      <c r="F7" s="87"/>
      <c r="G7" s="32"/>
      <c r="H7" s="88"/>
      <c r="I7" s="33"/>
      <c r="J7" s="33"/>
      <c r="K7" s="33"/>
      <c r="L7" s="33"/>
    </row>
    <row r="8" spans="2:12" ht="12">
      <c r="B8" s="10"/>
      <c r="C8" s="10"/>
      <c r="D8" s="10"/>
      <c r="E8" s="10"/>
      <c r="F8" s="10"/>
      <c r="G8" s="10"/>
      <c r="H8" s="10"/>
      <c r="J8" s="45"/>
      <c r="L8" s="89"/>
    </row>
    <row r="9" spans="2:8" ht="12">
      <c r="B9" s="10" t="s">
        <v>424</v>
      </c>
      <c r="C9" s="10"/>
      <c r="D9" s="10"/>
      <c r="E9" s="10"/>
      <c r="F9" s="10"/>
      <c r="G9" s="10"/>
      <c r="H9" s="10"/>
    </row>
    <row r="10" spans="2:8" ht="12">
      <c r="B10" s="10" t="s">
        <v>431</v>
      </c>
      <c r="C10" s="10"/>
      <c r="D10" s="10"/>
      <c r="E10" s="10"/>
      <c r="F10" s="10"/>
      <c r="G10" s="10"/>
      <c r="H10" s="10"/>
    </row>
    <row r="11" spans="2:8" ht="12">
      <c r="B11" s="10" t="s">
        <v>425</v>
      </c>
      <c r="C11" s="10"/>
      <c r="D11" s="10"/>
      <c r="E11" s="10"/>
      <c r="F11" s="10"/>
      <c r="G11" s="10"/>
      <c r="H11" s="10"/>
    </row>
    <row r="12" spans="2:8" ht="12">
      <c r="B12" s="10" t="s">
        <v>426</v>
      </c>
      <c r="C12" s="10"/>
      <c r="D12" s="10"/>
      <c r="E12" s="10"/>
      <c r="F12" s="10"/>
      <c r="G12" s="10"/>
      <c r="H12" s="10"/>
    </row>
    <row r="13" spans="2:8" ht="12">
      <c r="B13" s="10" t="s">
        <v>388</v>
      </c>
      <c r="C13" s="10"/>
      <c r="D13" s="10"/>
      <c r="E13" s="10"/>
      <c r="F13" s="10"/>
      <c r="G13" s="10"/>
      <c r="H13" s="10"/>
    </row>
    <row r="14" spans="2:8" ht="12">
      <c r="B14" s="10"/>
      <c r="C14" s="10"/>
      <c r="D14" s="10"/>
      <c r="E14" s="10"/>
      <c r="F14" s="10"/>
      <c r="G14" s="10"/>
      <c r="H14" s="10"/>
    </row>
    <row r="15" spans="2:8" ht="12">
      <c r="B15" s="10" t="s">
        <v>427</v>
      </c>
      <c r="C15" s="10"/>
      <c r="D15" s="10"/>
      <c r="E15" s="10"/>
      <c r="F15" s="10"/>
      <c r="G15" s="10"/>
      <c r="H15" s="10"/>
    </row>
    <row r="16" spans="2:8" ht="12">
      <c r="B16" s="10" t="s">
        <v>477</v>
      </c>
      <c r="C16" s="10"/>
      <c r="D16" s="10"/>
      <c r="E16" s="10"/>
      <c r="F16" s="10"/>
      <c r="G16" s="10"/>
      <c r="H16" s="10"/>
    </row>
    <row r="17" spans="2:8" ht="12">
      <c r="B17" s="10" t="s">
        <v>428</v>
      </c>
      <c r="C17" s="10"/>
      <c r="D17" s="10"/>
      <c r="E17" s="10"/>
      <c r="F17" s="10"/>
      <c r="G17" s="10"/>
      <c r="H17" s="10"/>
    </row>
    <row r="18" spans="2:8" ht="12">
      <c r="B18" s="10" t="s">
        <v>429</v>
      </c>
      <c r="C18" s="10"/>
      <c r="D18" s="10"/>
      <c r="E18" s="10"/>
      <c r="F18" s="10"/>
      <c r="G18" s="10"/>
      <c r="H18" s="10"/>
    </row>
    <row r="19" spans="2:8" ht="12">
      <c r="B19" s="10" t="s">
        <v>430</v>
      </c>
      <c r="C19" s="10"/>
      <c r="D19" s="10"/>
      <c r="E19" s="10"/>
      <c r="F19" s="10"/>
      <c r="G19" s="10"/>
      <c r="H19" s="10"/>
    </row>
    <row r="20" spans="2:8" ht="12">
      <c r="B20" s="10"/>
      <c r="C20" s="10"/>
      <c r="D20" s="10"/>
      <c r="E20" s="10"/>
      <c r="F20" s="10"/>
      <c r="G20" s="10"/>
      <c r="H20" s="10"/>
    </row>
    <row r="21" spans="2:8" ht="12">
      <c r="B21" s="10" t="s">
        <v>432</v>
      </c>
      <c r="C21" s="10"/>
      <c r="D21" s="10"/>
      <c r="E21" s="10"/>
      <c r="F21" s="10"/>
      <c r="G21" s="10"/>
      <c r="H21" s="10"/>
    </row>
    <row r="22" spans="2:8" ht="12">
      <c r="B22" s="10" t="s">
        <v>433</v>
      </c>
      <c r="C22" s="10"/>
      <c r="D22" s="10"/>
      <c r="E22" s="10"/>
      <c r="F22" s="10"/>
      <c r="G22" s="10"/>
      <c r="H22" s="10"/>
    </row>
    <row r="23" spans="2:8" ht="12">
      <c r="B23" s="10" t="s">
        <v>401</v>
      </c>
      <c r="C23" s="10"/>
      <c r="D23" s="10"/>
      <c r="E23" s="10"/>
      <c r="F23" s="10"/>
      <c r="G23" s="10"/>
      <c r="H23" s="10"/>
    </row>
    <row r="24" spans="2:8" ht="12">
      <c r="B24" s="10" t="s">
        <v>403</v>
      </c>
      <c r="C24" s="10"/>
      <c r="D24" s="10"/>
      <c r="E24" s="10"/>
      <c r="F24" s="10"/>
      <c r="G24" s="10"/>
      <c r="H24" s="10"/>
    </row>
    <row r="25" spans="2:8" ht="12">
      <c r="B25" s="10" t="s">
        <v>434</v>
      </c>
      <c r="C25" s="10"/>
      <c r="D25" s="10"/>
      <c r="E25" s="10"/>
      <c r="F25" s="10"/>
      <c r="G25" s="10"/>
      <c r="H25" s="10"/>
    </row>
    <row r="26" spans="2:8" ht="12">
      <c r="B26" s="10" t="s">
        <v>435</v>
      </c>
      <c r="C26" s="10"/>
      <c r="D26" s="10"/>
      <c r="E26" s="10"/>
      <c r="F26" s="10"/>
      <c r="G26" s="10"/>
      <c r="H26" s="10"/>
    </row>
    <row r="27" spans="2:8" ht="12">
      <c r="B27" s="10" t="s">
        <v>436</v>
      </c>
      <c r="C27" s="10"/>
      <c r="D27" s="10"/>
      <c r="E27" s="10"/>
      <c r="F27" s="10"/>
      <c r="G27" s="10"/>
      <c r="H27" s="10"/>
    </row>
    <row r="28" spans="2:8" ht="12">
      <c r="B28" s="10" t="s">
        <v>437</v>
      </c>
      <c r="C28" s="10"/>
      <c r="D28" s="10"/>
      <c r="E28" s="10"/>
      <c r="F28" s="10"/>
      <c r="G28" s="10"/>
      <c r="H28" s="10"/>
    </row>
    <row r="29" spans="2:8" ht="12">
      <c r="B29" s="10"/>
      <c r="C29" s="10"/>
      <c r="D29" s="10"/>
      <c r="E29" s="10"/>
      <c r="F29" s="10"/>
      <c r="G29" s="10"/>
      <c r="H29" s="10"/>
    </row>
    <row r="30" spans="2:12" ht="12">
      <c r="B30" s="10"/>
      <c r="C30" s="10"/>
      <c r="D30" s="10"/>
      <c r="E30" s="10"/>
      <c r="F30" s="10"/>
      <c r="G30" s="10"/>
      <c r="H30" s="10"/>
      <c r="J30" s="45"/>
      <c r="K30" s="45"/>
      <c r="L30" s="45"/>
    </row>
    <row r="31" spans="1:12" ht="12">
      <c r="A31" s="31">
        <f>A7+1</f>
        <v>15</v>
      </c>
      <c r="B31" s="32" t="s">
        <v>156</v>
      </c>
      <c r="C31" s="32"/>
      <c r="D31" s="32"/>
      <c r="E31" s="32"/>
      <c r="F31" s="32"/>
      <c r="G31" s="32"/>
      <c r="H31" s="32"/>
      <c r="I31" s="33"/>
      <c r="J31" s="90"/>
      <c r="K31" s="90"/>
      <c r="L31" s="91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 t="s">
        <v>438</v>
      </c>
      <c r="C33" s="10"/>
      <c r="D33" s="10"/>
      <c r="E33" s="10"/>
      <c r="F33" s="10"/>
      <c r="G33" s="10"/>
      <c r="H33" s="10"/>
    </row>
    <row r="34" spans="2:8" ht="12">
      <c r="B34" s="10" t="s">
        <v>439</v>
      </c>
      <c r="C34" s="10"/>
      <c r="D34" s="10"/>
      <c r="E34" s="10"/>
      <c r="F34" s="10"/>
      <c r="G34" s="10"/>
      <c r="H34" s="10"/>
    </row>
    <row r="35" spans="2:8" ht="12">
      <c r="B35" s="10" t="s">
        <v>440</v>
      </c>
      <c r="C35" s="10"/>
      <c r="D35" s="10"/>
      <c r="E35" s="10"/>
      <c r="F35" s="10"/>
      <c r="G35" s="10"/>
      <c r="H35" s="10"/>
    </row>
    <row r="36" spans="2:8" ht="12">
      <c r="B36" s="10"/>
      <c r="C36" s="10"/>
      <c r="D36" s="10"/>
      <c r="E36" s="10"/>
      <c r="F36" s="10"/>
      <c r="G36" s="10"/>
      <c r="H36" s="10"/>
    </row>
    <row r="37" spans="2:8" ht="12">
      <c r="B37" s="10" t="s">
        <v>441</v>
      </c>
      <c r="C37" s="10"/>
      <c r="D37" s="10"/>
      <c r="E37" s="10"/>
      <c r="F37" s="10"/>
      <c r="G37" s="10"/>
      <c r="H37" s="10"/>
    </row>
    <row r="38" spans="2:8" ht="12">
      <c r="B38" s="10" t="s">
        <v>442</v>
      </c>
      <c r="C38" s="10"/>
      <c r="D38" s="10"/>
      <c r="E38" s="10"/>
      <c r="F38" s="10"/>
      <c r="G38" s="10"/>
      <c r="H38" s="10"/>
    </row>
    <row r="39" spans="2:8" ht="12">
      <c r="B39" s="10" t="s">
        <v>443</v>
      </c>
      <c r="C39" s="10"/>
      <c r="D39" s="10"/>
      <c r="E39" s="10"/>
      <c r="F39" s="10"/>
      <c r="G39" s="10"/>
      <c r="H39" s="10"/>
    </row>
    <row r="40" spans="2:8" ht="12">
      <c r="B40" s="10" t="s">
        <v>478</v>
      </c>
      <c r="C40" s="10"/>
      <c r="D40" s="10"/>
      <c r="E40" s="10"/>
      <c r="F40" s="10"/>
      <c r="G40" s="10"/>
      <c r="H40" s="10"/>
    </row>
    <row r="41" spans="2:8" ht="12">
      <c r="B41" s="10" t="s">
        <v>444</v>
      </c>
      <c r="C41" s="10"/>
      <c r="D41" s="10"/>
      <c r="E41" s="10"/>
      <c r="F41" s="10"/>
      <c r="G41" s="10"/>
      <c r="H41" s="10"/>
    </row>
    <row r="42" spans="2:8" ht="12">
      <c r="B42" s="10" t="s">
        <v>445</v>
      </c>
      <c r="C42" s="10"/>
      <c r="D42" s="10"/>
      <c r="E42" s="10"/>
      <c r="F42" s="10"/>
      <c r="G42" s="10"/>
      <c r="H42" s="10"/>
    </row>
    <row r="43" spans="2:16" ht="12">
      <c r="B43" s="10" t="s">
        <v>446</v>
      </c>
      <c r="C43" s="10"/>
      <c r="D43" s="10"/>
      <c r="E43" s="10"/>
      <c r="F43" s="23"/>
      <c r="G43" s="10"/>
      <c r="H43" s="23"/>
      <c r="P43" s="45"/>
    </row>
    <row r="44" spans="2:16" ht="12">
      <c r="B44" s="10"/>
      <c r="C44" s="10"/>
      <c r="D44" s="10"/>
      <c r="E44" s="10"/>
      <c r="F44" s="23"/>
      <c r="G44" s="10"/>
      <c r="H44" s="23"/>
      <c r="P44" s="45"/>
    </row>
    <row r="45" spans="2:16" ht="12">
      <c r="B45" s="10"/>
      <c r="C45" s="10"/>
      <c r="D45" s="10"/>
      <c r="E45" s="10"/>
      <c r="F45" s="10"/>
      <c r="G45" s="10"/>
      <c r="H45" s="10"/>
      <c r="P45" s="45"/>
    </row>
    <row r="46" spans="1:13" ht="12">
      <c r="A46" s="31">
        <f>A31+1</f>
        <v>16</v>
      </c>
      <c r="B46" s="32" t="s">
        <v>143</v>
      </c>
      <c r="C46" s="32"/>
      <c r="D46" s="32"/>
      <c r="E46" s="32"/>
      <c r="F46" s="32"/>
      <c r="G46" s="32"/>
      <c r="H46" s="32"/>
      <c r="I46" s="33"/>
      <c r="J46" s="33"/>
      <c r="K46" s="33"/>
      <c r="L46" s="33"/>
      <c r="M46" s="33"/>
    </row>
    <row r="47" spans="2:8" ht="12">
      <c r="B47" s="10"/>
      <c r="C47" s="10"/>
      <c r="D47" s="10"/>
      <c r="E47" s="10"/>
      <c r="F47" s="10"/>
      <c r="G47" s="10"/>
      <c r="H47" s="10"/>
    </row>
    <row r="48" spans="2:8" ht="12">
      <c r="B48" s="10" t="s">
        <v>161</v>
      </c>
      <c r="C48" s="10"/>
      <c r="D48" s="10"/>
      <c r="E48" s="10"/>
      <c r="F48" s="10"/>
      <c r="G48" s="10"/>
      <c r="H48" s="10"/>
    </row>
    <row r="49" spans="2:8" ht="12">
      <c r="B49" s="10" t="s">
        <v>233</v>
      </c>
      <c r="C49" s="10"/>
      <c r="D49" s="10"/>
      <c r="E49" s="10"/>
      <c r="F49" s="10"/>
      <c r="G49" s="10"/>
      <c r="H49" s="10"/>
    </row>
    <row r="50" spans="2:8" ht="12">
      <c r="B50" s="10" t="s">
        <v>234</v>
      </c>
      <c r="C50" s="10"/>
      <c r="D50" s="10"/>
      <c r="E50" s="10"/>
      <c r="F50" s="10"/>
      <c r="G50" s="10"/>
      <c r="H50" s="10"/>
    </row>
    <row r="51" spans="2:8" ht="12">
      <c r="B51" s="10" t="s">
        <v>205</v>
      </c>
      <c r="C51" s="10"/>
      <c r="D51" s="10"/>
      <c r="E51" s="10"/>
      <c r="F51" s="10"/>
      <c r="G51" s="10"/>
      <c r="H51" s="10"/>
    </row>
    <row r="52" spans="2:8" ht="12">
      <c r="B52" s="10" t="s">
        <v>207</v>
      </c>
      <c r="C52" s="10"/>
      <c r="D52" s="10"/>
      <c r="E52" s="10"/>
      <c r="F52" s="10"/>
      <c r="G52" s="10"/>
      <c r="H52" s="10"/>
    </row>
    <row r="53" spans="2:8" ht="12">
      <c r="B53" s="10" t="s">
        <v>206</v>
      </c>
      <c r="C53" s="10"/>
      <c r="D53" s="10"/>
      <c r="E53" s="10"/>
      <c r="F53" s="10"/>
      <c r="G53" s="10"/>
      <c r="H53" s="10"/>
    </row>
    <row r="54" spans="2:8" ht="12">
      <c r="B54" s="10"/>
      <c r="C54" s="10"/>
      <c r="D54" s="10"/>
      <c r="E54" s="10"/>
      <c r="F54" s="10"/>
      <c r="G54" s="10"/>
      <c r="H54" s="10"/>
    </row>
    <row r="55" spans="2:8" ht="12">
      <c r="B55" s="10"/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1:8" ht="12">
      <c r="A57" s="31">
        <f>A46+1</f>
        <v>17</v>
      </c>
      <c r="B57" s="32" t="s">
        <v>144</v>
      </c>
      <c r="C57" s="32"/>
      <c r="D57" s="32"/>
      <c r="E57" s="32"/>
      <c r="F57" s="32"/>
      <c r="G57" s="32"/>
      <c r="H57" s="32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 t="s">
        <v>223</v>
      </c>
      <c r="C59" s="10"/>
      <c r="D59" s="10"/>
      <c r="E59" s="10"/>
      <c r="F59" s="10"/>
      <c r="G59" s="10"/>
      <c r="H59" s="10"/>
    </row>
    <row r="60" spans="2:8" ht="12">
      <c r="B60" s="10"/>
      <c r="C60" s="10"/>
      <c r="D60" s="10"/>
      <c r="E60" s="10"/>
      <c r="F60" s="10"/>
      <c r="G60" s="10"/>
      <c r="H60" s="10"/>
    </row>
    <row r="61" spans="2:10" ht="12">
      <c r="B61" s="10"/>
      <c r="C61" s="10"/>
      <c r="D61" s="10"/>
      <c r="E61" s="10"/>
      <c r="F61" s="10"/>
      <c r="G61" s="10"/>
      <c r="H61" s="10"/>
      <c r="J61" s="34"/>
    </row>
    <row r="62" spans="2:10" ht="12">
      <c r="B62" s="10"/>
      <c r="C62" s="10"/>
      <c r="D62" s="10"/>
      <c r="E62" s="10"/>
      <c r="F62" s="10"/>
      <c r="G62" s="10"/>
      <c r="H62" s="10"/>
      <c r="J62" s="34"/>
    </row>
    <row r="63" spans="2:10" ht="12">
      <c r="B63" s="10"/>
      <c r="C63" s="10"/>
      <c r="D63" s="10"/>
      <c r="E63" s="10"/>
      <c r="F63" s="10"/>
      <c r="G63" s="10"/>
      <c r="H63" s="10"/>
      <c r="J63" s="34"/>
    </row>
    <row r="64" spans="1:8" s="33" customFormat="1" ht="12">
      <c r="A64" s="31">
        <f>A57+1</f>
        <v>18</v>
      </c>
      <c r="B64" s="32" t="s">
        <v>86</v>
      </c>
      <c r="C64" s="32"/>
      <c r="D64" s="32"/>
      <c r="E64" s="32"/>
      <c r="F64" s="32"/>
      <c r="G64" s="32"/>
      <c r="H64" s="32"/>
    </row>
    <row r="65" spans="2:13" ht="12">
      <c r="B65" s="10"/>
      <c r="C65" s="10"/>
      <c r="D65" s="10"/>
      <c r="E65" s="10"/>
      <c r="F65" s="10"/>
      <c r="G65" s="10"/>
      <c r="H65" s="10"/>
      <c r="I65" s="11"/>
      <c r="J65" s="129" t="s">
        <v>416</v>
      </c>
      <c r="K65" s="129"/>
      <c r="L65" s="129"/>
      <c r="M65" s="34"/>
    </row>
    <row r="66" spans="2:13" ht="12">
      <c r="B66" s="10"/>
      <c r="C66" s="10"/>
      <c r="D66" s="10"/>
      <c r="E66" s="10"/>
      <c r="F66" s="10"/>
      <c r="G66" s="10"/>
      <c r="H66" s="10"/>
      <c r="I66" s="33"/>
      <c r="J66" s="135" t="s">
        <v>417</v>
      </c>
      <c r="K66" s="129"/>
      <c r="L66" s="129"/>
      <c r="M66" s="92"/>
    </row>
    <row r="67" spans="2:19" ht="12">
      <c r="B67" s="10"/>
      <c r="C67" s="10"/>
      <c r="D67" s="10"/>
      <c r="E67" s="10"/>
      <c r="F67" s="10"/>
      <c r="G67" s="10"/>
      <c r="H67" s="10"/>
      <c r="J67" s="93" t="s">
        <v>389</v>
      </c>
      <c r="L67" s="92" t="s">
        <v>258</v>
      </c>
      <c r="M67" s="34"/>
      <c r="Q67" s="10"/>
      <c r="R67" s="10"/>
      <c r="S67" s="10"/>
    </row>
    <row r="68" spans="2:19" ht="12">
      <c r="B68" s="10"/>
      <c r="C68" s="10"/>
      <c r="D68" s="10"/>
      <c r="E68" s="10"/>
      <c r="F68" s="10"/>
      <c r="G68" s="10"/>
      <c r="H68" s="10"/>
      <c r="J68" s="21" t="s">
        <v>19</v>
      </c>
      <c r="L68" s="20" t="s">
        <v>19</v>
      </c>
      <c r="M68" s="20"/>
      <c r="Q68" s="10"/>
      <c r="R68" s="10"/>
      <c r="S68" s="10"/>
    </row>
    <row r="69" spans="2:19" ht="12">
      <c r="B69" s="10" t="s">
        <v>181</v>
      </c>
      <c r="C69" s="10"/>
      <c r="D69" s="10"/>
      <c r="E69" s="10"/>
      <c r="F69" s="10"/>
      <c r="G69" s="10"/>
      <c r="H69" s="10"/>
      <c r="J69" s="21">
        <f>-225+203</f>
        <v>-22</v>
      </c>
      <c r="L69" s="20">
        <v>-273</v>
      </c>
      <c r="M69" s="20"/>
      <c r="Q69" s="10"/>
      <c r="R69" s="10"/>
      <c r="S69" s="10"/>
    </row>
    <row r="70" spans="2:19" ht="12">
      <c r="B70" s="10" t="s">
        <v>227</v>
      </c>
      <c r="C70" s="10"/>
      <c r="D70" s="10"/>
      <c r="E70" s="10"/>
      <c r="F70" s="10"/>
      <c r="G70" s="10"/>
      <c r="H70" s="10"/>
      <c r="J70" s="21">
        <v>0</v>
      </c>
      <c r="L70" s="20">
        <v>0</v>
      </c>
      <c r="M70" s="20"/>
      <c r="Q70" s="10"/>
      <c r="R70" s="10"/>
      <c r="S70" s="10"/>
    </row>
    <row r="71" spans="2:19" ht="12">
      <c r="B71" s="10" t="s">
        <v>228</v>
      </c>
      <c r="C71" s="10"/>
      <c r="D71" s="10"/>
      <c r="E71" s="10"/>
      <c r="F71" s="10"/>
      <c r="G71" s="10"/>
      <c r="H71" s="10"/>
      <c r="J71" s="46">
        <v>2349</v>
      </c>
      <c r="L71" s="22">
        <v>195</v>
      </c>
      <c r="M71" s="20"/>
      <c r="Q71" s="10"/>
      <c r="R71" s="10"/>
      <c r="S71" s="10"/>
    </row>
    <row r="72" spans="2:19" ht="12">
      <c r="B72" s="10"/>
      <c r="C72" s="10"/>
      <c r="D72" s="10"/>
      <c r="E72" s="10"/>
      <c r="F72" s="10"/>
      <c r="G72" s="10"/>
      <c r="H72" s="10"/>
      <c r="J72" s="21">
        <f>SUM(J69:J71)</f>
        <v>2327</v>
      </c>
      <c r="L72" s="20">
        <f>SUM(L69:L71)</f>
        <v>-78</v>
      </c>
      <c r="M72" s="20"/>
      <c r="Q72" s="10"/>
      <c r="R72" s="10"/>
      <c r="S72" s="10"/>
    </row>
    <row r="73" spans="2:19" ht="12">
      <c r="B73" s="10" t="s">
        <v>229</v>
      </c>
      <c r="C73" s="10"/>
      <c r="D73" s="10"/>
      <c r="E73" s="10"/>
      <c r="F73" s="10"/>
      <c r="G73" s="10"/>
      <c r="H73" s="10"/>
      <c r="J73" s="94">
        <v>-1780</v>
      </c>
      <c r="L73" s="34">
        <v>56</v>
      </c>
      <c r="N73" s="10"/>
      <c r="O73" s="10"/>
      <c r="Q73" s="10"/>
      <c r="R73" s="10"/>
      <c r="S73" s="10"/>
    </row>
    <row r="74" spans="2:19" ht="12.75" thickBot="1">
      <c r="B74" s="26" t="s">
        <v>418</v>
      </c>
      <c r="C74" s="10"/>
      <c r="D74" s="10"/>
      <c r="E74" s="10"/>
      <c r="G74" s="10"/>
      <c r="H74" s="10"/>
      <c r="J74" s="53">
        <f>SUM(J72:J73)</f>
        <v>547</v>
      </c>
      <c r="K74" s="24"/>
      <c r="L74" s="50">
        <f>SUM(L72:L73)</f>
        <v>-22</v>
      </c>
      <c r="M74" s="36"/>
      <c r="N74" s="10"/>
      <c r="Q74" s="10"/>
      <c r="R74" s="10"/>
      <c r="S74" s="10"/>
    </row>
    <row r="75" spans="2:19" ht="12.75" thickTop="1">
      <c r="B75" s="10"/>
      <c r="C75" s="10"/>
      <c r="D75" s="10"/>
      <c r="E75" s="10"/>
      <c r="G75" s="10"/>
      <c r="H75" s="10"/>
      <c r="J75" s="44"/>
      <c r="L75" s="37"/>
      <c r="M75" s="24"/>
      <c r="N75" s="10"/>
      <c r="Q75" s="10"/>
      <c r="R75" s="10"/>
      <c r="S75" s="10"/>
    </row>
    <row r="76" spans="2:19" ht="12">
      <c r="B76" s="10"/>
      <c r="C76" s="10"/>
      <c r="D76" s="10"/>
      <c r="E76" s="10"/>
      <c r="G76" s="10"/>
      <c r="H76" s="10"/>
      <c r="J76" s="44"/>
      <c r="L76" s="37"/>
      <c r="M76" s="24"/>
      <c r="N76" s="10"/>
      <c r="Q76" s="10"/>
      <c r="R76" s="10"/>
      <c r="S76" s="10"/>
    </row>
    <row r="77" spans="2:19" ht="12">
      <c r="B77" s="10"/>
      <c r="C77" s="10"/>
      <c r="D77" s="10"/>
      <c r="E77" s="10"/>
      <c r="G77" s="10"/>
      <c r="H77" s="10"/>
      <c r="J77" s="44"/>
      <c r="L77" s="37"/>
      <c r="M77" s="24"/>
      <c r="N77" s="10"/>
      <c r="Q77" s="10"/>
      <c r="R77" s="10"/>
      <c r="S77" s="10"/>
    </row>
    <row r="78" spans="1:19" ht="12">
      <c r="A78" s="31">
        <f>A64</f>
        <v>18</v>
      </c>
      <c r="B78" s="32" t="s">
        <v>306</v>
      </c>
      <c r="C78" s="10"/>
      <c r="D78" s="10"/>
      <c r="E78" s="10"/>
      <c r="G78" s="10"/>
      <c r="H78" s="10"/>
      <c r="J78" s="44"/>
      <c r="L78" s="37"/>
      <c r="M78" s="24"/>
      <c r="N78" s="10"/>
      <c r="Q78" s="10"/>
      <c r="R78" s="10"/>
      <c r="S78" s="10"/>
    </row>
    <row r="79" spans="2:19" ht="12">
      <c r="B79" s="10"/>
      <c r="C79" s="10"/>
      <c r="D79" s="10"/>
      <c r="E79" s="10"/>
      <c r="G79" s="10"/>
      <c r="H79" s="10"/>
      <c r="J79" s="134" t="str">
        <f>J65</f>
        <v>12 months ended</v>
      </c>
      <c r="K79" s="134"/>
      <c r="L79" s="134"/>
      <c r="M79" s="24"/>
      <c r="N79" s="10"/>
      <c r="Q79" s="10"/>
      <c r="R79" s="10"/>
      <c r="S79" s="10"/>
    </row>
    <row r="80" spans="2:19" ht="12">
      <c r="B80" s="10"/>
      <c r="C80" s="10"/>
      <c r="D80" s="10"/>
      <c r="E80" s="10"/>
      <c r="G80" s="10"/>
      <c r="H80" s="10"/>
      <c r="J80" s="134" t="str">
        <f>J66</f>
        <v>30 June</v>
      </c>
      <c r="K80" s="134"/>
      <c r="L80" s="134"/>
      <c r="M80" s="24"/>
      <c r="N80" s="10"/>
      <c r="Q80" s="10"/>
      <c r="R80" s="10"/>
      <c r="S80" s="10"/>
    </row>
    <row r="81" spans="2:19" ht="12">
      <c r="B81" s="10"/>
      <c r="C81" s="10"/>
      <c r="D81" s="10"/>
      <c r="E81" s="10"/>
      <c r="G81" s="10"/>
      <c r="H81" s="10"/>
      <c r="J81" s="44" t="str">
        <f>J67</f>
        <v>2007</v>
      </c>
      <c r="L81" s="37" t="str">
        <f>L67</f>
        <v>2006</v>
      </c>
      <c r="M81" s="24"/>
      <c r="N81" s="10"/>
      <c r="Q81" s="10"/>
      <c r="R81" s="10"/>
      <c r="S81" s="10"/>
    </row>
    <row r="82" spans="2:20" ht="12">
      <c r="B82" s="10" t="s">
        <v>130</v>
      </c>
      <c r="C82" s="10"/>
      <c r="D82" s="10"/>
      <c r="E82" s="10"/>
      <c r="G82" s="10"/>
      <c r="H82" s="10"/>
      <c r="J82" s="44" t="str">
        <f>J68</f>
        <v>RM'000</v>
      </c>
      <c r="L82" s="37" t="str">
        <f>L68</f>
        <v>RM'000</v>
      </c>
      <c r="M82" s="24"/>
      <c r="N82" s="10"/>
      <c r="Q82" s="10"/>
      <c r="R82" s="10"/>
      <c r="S82" s="10"/>
      <c r="T82" s="89"/>
    </row>
    <row r="83" spans="2:19" ht="12">
      <c r="B83" s="10" t="s">
        <v>131</v>
      </c>
      <c r="C83" s="10"/>
      <c r="D83" s="10"/>
      <c r="E83" s="10"/>
      <c r="G83" s="10"/>
      <c r="H83" s="10"/>
      <c r="J83" s="44">
        <v>-904</v>
      </c>
      <c r="L83" s="37">
        <v>-225</v>
      </c>
      <c r="M83" s="24"/>
      <c r="N83" s="10"/>
      <c r="Q83" s="32"/>
      <c r="R83" s="32"/>
      <c r="S83" s="10"/>
    </row>
    <row r="84" spans="2:19" ht="12">
      <c r="B84" s="10" t="s">
        <v>132</v>
      </c>
      <c r="C84" s="10"/>
      <c r="D84" s="10"/>
      <c r="E84" s="10"/>
      <c r="G84" s="10"/>
      <c r="H84" s="10"/>
      <c r="J84" s="44">
        <v>1451</v>
      </c>
      <c r="L84" s="37">
        <v>203</v>
      </c>
      <c r="M84" s="24"/>
      <c r="N84" s="10"/>
      <c r="Q84" s="10"/>
      <c r="R84" s="10"/>
      <c r="S84" s="10"/>
    </row>
    <row r="85" spans="2:19" ht="12.75" thickBot="1">
      <c r="B85" s="10"/>
      <c r="C85" s="10"/>
      <c r="D85" s="10"/>
      <c r="E85" s="10"/>
      <c r="F85" s="10"/>
      <c r="G85" s="10"/>
      <c r="H85" s="10"/>
      <c r="J85" s="53">
        <f>SUM(J83:J84)</f>
        <v>547</v>
      </c>
      <c r="L85" s="50">
        <f>SUM(L83:L84)</f>
        <v>-22</v>
      </c>
      <c r="Q85" s="10"/>
      <c r="R85" s="10"/>
      <c r="S85" s="10"/>
    </row>
    <row r="86" spans="2:12" ht="12.75" thickTop="1">
      <c r="B86" s="10"/>
      <c r="C86" s="10"/>
      <c r="D86" s="10"/>
      <c r="E86" s="10"/>
      <c r="F86" s="10"/>
      <c r="G86" s="10"/>
      <c r="H86" s="10"/>
      <c r="J86" s="21"/>
      <c r="L86" s="20"/>
    </row>
    <row r="87" spans="2:10" ht="12">
      <c r="B87" s="10" t="s">
        <v>183</v>
      </c>
      <c r="C87" s="10"/>
      <c r="D87" s="10"/>
      <c r="E87" s="10"/>
      <c r="F87" s="10"/>
      <c r="G87" s="10"/>
      <c r="H87" s="10"/>
      <c r="J87" s="95"/>
    </row>
    <row r="88" spans="2:10" ht="12">
      <c r="B88" s="10"/>
      <c r="C88" s="10"/>
      <c r="D88" s="10"/>
      <c r="E88" s="10"/>
      <c r="F88" s="10"/>
      <c r="G88" s="10"/>
      <c r="H88" s="10"/>
      <c r="J88" s="33"/>
    </row>
    <row r="89" spans="2:12" ht="12">
      <c r="B89" s="10" t="s">
        <v>184</v>
      </c>
      <c r="C89" s="10"/>
      <c r="D89" s="10"/>
      <c r="E89" s="10"/>
      <c r="F89" s="10"/>
      <c r="G89" s="10"/>
      <c r="H89" s="10"/>
      <c r="J89" s="12">
        <v>2349</v>
      </c>
      <c r="K89" s="10"/>
      <c r="L89" s="11">
        <v>195</v>
      </c>
    </row>
    <row r="90" spans="2:12" ht="12">
      <c r="B90" s="10" t="s">
        <v>191</v>
      </c>
      <c r="C90" s="10"/>
      <c r="D90" s="10"/>
      <c r="E90" s="10"/>
      <c r="F90" s="10"/>
      <c r="G90" s="10"/>
      <c r="H90" s="10"/>
      <c r="J90" s="12">
        <v>79</v>
      </c>
      <c r="K90" s="10"/>
      <c r="L90" s="11">
        <v>374</v>
      </c>
    </row>
    <row r="91" spans="2:12" ht="12.75" thickBot="1">
      <c r="B91" s="10"/>
      <c r="C91" s="10"/>
      <c r="D91" s="10"/>
      <c r="E91" s="10"/>
      <c r="F91" s="96"/>
      <c r="G91" s="10"/>
      <c r="H91" s="10"/>
      <c r="J91" s="97">
        <f>SUM(J89:J90)</f>
        <v>2428</v>
      </c>
      <c r="K91" s="10"/>
      <c r="L91" s="49">
        <f>SUM(L89:L90)</f>
        <v>569</v>
      </c>
    </row>
    <row r="92" spans="2:12" ht="12.75" thickTop="1">
      <c r="B92" s="10"/>
      <c r="C92" s="10"/>
      <c r="D92" s="10"/>
      <c r="E92" s="10"/>
      <c r="F92" s="10"/>
      <c r="G92" s="10"/>
      <c r="H92" s="10"/>
      <c r="J92" s="21"/>
      <c r="L92" s="20"/>
    </row>
    <row r="93" spans="2:8" ht="12">
      <c r="B93" s="10" t="s">
        <v>447</v>
      </c>
      <c r="C93" s="10"/>
      <c r="D93" s="10"/>
      <c r="E93" s="10"/>
      <c r="F93" s="10"/>
      <c r="G93" s="10"/>
      <c r="H93" s="10"/>
    </row>
    <row r="94" spans="2:8" ht="12">
      <c r="B94" s="10" t="s">
        <v>305</v>
      </c>
      <c r="C94" s="10"/>
      <c r="D94" s="10"/>
      <c r="E94" s="10"/>
      <c r="F94" s="10"/>
      <c r="G94" s="10"/>
      <c r="H94" s="10"/>
    </row>
    <row r="95" spans="2:8" ht="12" customHeight="1">
      <c r="B95" s="10" t="s">
        <v>256</v>
      </c>
      <c r="C95" s="10"/>
      <c r="D95" s="10"/>
      <c r="E95" s="10"/>
      <c r="F95" s="10"/>
      <c r="G95" s="10"/>
      <c r="H95" s="10"/>
    </row>
    <row r="96" spans="2:8" ht="12" customHeight="1">
      <c r="B96" s="10"/>
      <c r="C96" s="10"/>
      <c r="D96" s="10"/>
      <c r="E96" s="10"/>
      <c r="F96" s="10"/>
      <c r="G96" s="10"/>
      <c r="H96" s="10"/>
    </row>
    <row r="97" spans="2:8" ht="12" customHeight="1">
      <c r="B97" s="10"/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1:8" s="33" customFormat="1" ht="12">
      <c r="A99" s="31">
        <f>A64+1</f>
        <v>19</v>
      </c>
      <c r="B99" s="32" t="s">
        <v>133</v>
      </c>
      <c r="C99" s="32"/>
      <c r="D99" s="32"/>
      <c r="E99" s="32"/>
      <c r="F99" s="32"/>
      <c r="G99" s="32"/>
      <c r="H99" s="32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 t="s">
        <v>419</v>
      </c>
      <c r="C101" s="10"/>
      <c r="D101" s="10"/>
      <c r="E101" s="10"/>
      <c r="F101" s="10"/>
      <c r="G101" s="10"/>
      <c r="H101" s="10"/>
    </row>
    <row r="102" spans="2:12" ht="12">
      <c r="B102" s="35" t="s">
        <v>389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2">
      <c r="B103" s="35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12">
      <c r="B104" s="35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8" s="33" customFormat="1" ht="12">
      <c r="A106" s="31">
        <f>A99+1</f>
        <v>20</v>
      </c>
      <c r="B106" s="32" t="s">
        <v>134</v>
      </c>
      <c r="C106" s="32"/>
      <c r="D106" s="32"/>
      <c r="E106" s="32"/>
      <c r="F106" s="32"/>
      <c r="G106" s="32"/>
      <c r="H106" s="32"/>
    </row>
    <row r="107" spans="2:8" ht="12">
      <c r="B107" s="10"/>
      <c r="C107" s="10"/>
      <c r="D107" s="10"/>
      <c r="E107" s="10"/>
      <c r="F107" s="10"/>
      <c r="G107" s="10"/>
      <c r="H107" s="10"/>
    </row>
    <row r="108" spans="2:8" ht="12">
      <c r="B108" s="10" t="s">
        <v>420</v>
      </c>
      <c r="C108" s="10"/>
      <c r="D108" s="10"/>
      <c r="E108" s="10"/>
      <c r="F108" s="10"/>
      <c r="G108" s="10"/>
      <c r="H108" s="1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 t="s">
        <v>236</v>
      </c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10" ht="12">
      <c r="B112" s="10"/>
      <c r="C112" s="10"/>
      <c r="D112" s="10"/>
      <c r="E112" s="10"/>
      <c r="F112" s="10"/>
      <c r="G112" s="10"/>
      <c r="H112" s="10"/>
      <c r="J112" s="20" t="s">
        <v>19</v>
      </c>
    </row>
    <row r="113" spans="2:10" ht="12">
      <c r="B113" s="10" t="s">
        <v>253</v>
      </c>
      <c r="C113" s="10"/>
      <c r="D113" s="10"/>
      <c r="E113" s="10"/>
      <c r="F113" s="10"/>
      <c r="G113" s="10"/>
      <c r="H113" s="10"/>
      <c r="J113" s="20">
        <v>350</v>
      </c>
    </row>
    <row r="114" spans="2:10" ht="12">
      <c r="B114" s="10" t="s">
        <v>254</v>
      </c>
      <c r="C114" s="10"/>
      <c r="D114" s="10"/>
      <c r="E114" s="10"/>
      <c r="F114" s="10"/>
      <c r="G114" s="10"/>
      <c r="H114" s="10"/>
      <c r="J114" s="20">
        <v>114</v>
      </c>
    </row>
    <row r="115" spans="2:10" ht="12">
      <c r="B115" s="10" t="s">
        <v>421</v>
      </c>
      <c r="C115" s="10"/>
      <c r="D115" s="10"/>
      <c r="E115" s="10"/>
      <c r="F115" s="10"/>
      <c r="G115" s="10"/>
      <c r="H115" s="10"/>
      <c r="J115" s="20">
        <v>190</v>
      </c>
    </row>
    <row r="116" spans="2:10" ht="12">
      <c r="B116" s="10"/>
      <c r="C116" s="10"/>
      <c r="D116" s="10"/>
      <c r="E116" s="10"/>
      <c r="F116" s="10"/>
      <c r="G116" s="10"/>
      <c r="H116" s="10"/>
      <c r="J116" s="20"/>
    </row>
    <row r="117" spans="2:10" ht="12">
      <c r="B117" s="10"/>
      <c r="C117" s="10"/>
      <c r="D117" s="10"/>
      <c r="E117" s="10"/>
      <c r="F117" s="10"/>
      <c r="G117" s="10"/>
      <c r="H117" s="10"/>
      <c r="J117" s="20"/>
    </row>
    <row r="118" spans="2:10" ht="12">
      <c r="B118" s="10"/>
      <c r="C118" s="10"/>
      <c r="D118" s="10"/>
      <c r="E118" s="10"/>
      <c r="F118" s="10"/>
      <c r="G118" s="10"/>
      <c r="H118" s="10"/>
      <c r="J118" s="20"/>
    </row>
    <row r="119" spans="1:8" s="33" customFormat="1" ht="12">
      <c r="A119" s="31">
        <f>A106+1</f>
        <v>21</v>
      </c>
      <c r="B119" s="32" t="s">
        <v>159</v>
      </c>
      <c r="C119" s="32"/>
      <c r="D119" s="32"/>
      <c r="E119" s="32"/>
      <c r="F119" s="32"/>
      <c r="G119" s="32"/>
      <c r="H119" s="32"/>
    </row>
    <row r="120" spans="2:13" ht="1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">
      <c r="B121" s="10" t="s">
        <v>404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">
      <c r="B122" s="10" t="s">
        <v>390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">
      <c r="B124" s="10" t="s">
        <v>391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">
      <c r="B125" s="10" t="s">
        <v>392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">
      <c r="B126" s="10" t="s">
        <v>393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">
      <c r="B127" s="10" t="s">
        <v>396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">
      <c r="B129" s="10" t="s">
        <v>394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">
      <c r="B130" s="10" t="s">
        <v>395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">
      <c r="B132" s="10" t="s">
        <v>397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">
      <c r="B133" s="10" t="s">
        <v>398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">
      <c r="B134" s="10" t="s">
        <v>399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">
      <c r="B135" s="10" t="s">
        <v>400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">
      <c r="B137" s="10" t="s">
        <v>448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">
      <c r="B138" s="10" t="s">
        <v>449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">
      <c r="B139" s="10" t="s">
        <v>450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">
      <c r="B140" s="10" t="s">
        <v>451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">
      <c r="B141" s="10" t="s">
        <v>452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">
      <c r="B142" s="10" t="s">
        <v>453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">
      <c r="B143" s="10" t="s">
        <v>454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">
      <c r="B145" s="10" t="s">
        <v>455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">
      <c r="B146" s="10" t="s">
        <v>456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">
      <c r="B147" s="10" t="s">
        <v>479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">
      <c r="B149" s="10" t="s">
        <v>457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">
      <c r="B150" s="10" t="s">
        <v>458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">
      <c r="B151" s="10" t="s">
        <v>459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">
      <c r="B153" s="10" t="s">
        <v>460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">
      <c r="B154" s="10" t="s">
        <v>461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">
      <c r="B155" s="10" t="s">
        <v>462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">
      <c r="B156" s="10" t="s">
        <v>463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">
      <c r="B158" s="10" t="s">
        <v>464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">
      <c r="B159" s="10" t="s">
        <v>465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">
      <c r="B160" s="10" t="s">
        <v>466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">
      <c r="B161" s="10" t="s">
        <v>467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">
      <c r="B162" s="10" t="s">
        <v>468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">
      <c r="B163" s="10" t="s">
        <v>469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">
      <c r="B164" s="10" t="s">
        <v>470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">
      <c r="B166" s="10" t="s">
        <v>471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">
      <c r="B167" s="10" t="s">
        <v>472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">
      <c r="B168" s="10" t="s">
        <v>473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">
      <c r="B169" s="10" t="s">
        <v>474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8" s="33" customFormat="1" ht="12">
      <c r="A174" s="31">
        <f>A119+1</f>
        <v>22</v>
      </c>
      <c r="B174" s="32" t="s">
        <v>147</v>
      </c>
      <c r="C174" s="32"/>
      <c r="D174" s="32"/>
      <c r="E174" s="32"/>
      <c r="F174" s="32"/>
      <c r="G174" s="32"/>
      <c r="H174" s="32"/>
    </row>
    <row r="175" spans="2:12" ht="12">
      <c r="B175" s="10"/>
      <c r="C175" s="10"/>
      <c r="D175" s="10"/>
      <c r="E175" s="10"/>
      <c r="F175" s="10"/>
      <c r="G175" s="10"/>
      <c r="H175" s="10"/>
      <c r="I175" s="33"/>
      <c r="J175" s="130" t="str">
        <f>J65</f>
        <v>12 months ended</v>
      </c>
      <c r="K175" s="130"/>
      <c r="L175" s="130"/>
    </row>
    <row r="176" spans="2:12" ht="12">
      <c r="B176" s="10"/>
      <c r="C176" s="10"/>
      <c r="D176" s="10"/>
      <c r="E176" s="10"/>
      <c r="F176" s="10"/>
      <c r="G176" s="10"/>
      <c r="H176" s="10"/>
      <c r="I176" s="33"/>
      <c r="J176" s="130" t="str">
        <f>J66</f>
        <v>30 June</v>
      </c>
      <c r="K176" s="130"/>
      <c r="L176" s="130"/>
    </row>
    <row r="177" spans="2:12" ht="12">
      <c r="B177" s="10"/>
      <c r="C177" s="10"/>
      <c r="D177" s="10"/>
      <c r="E177" s="10"/>
      <c r="F177" s="10"/>
      <c r="G177" s="10"/>
      <c r="H177" s="10"/>
      <c r="J177" s="93" t="str">
        <f>J67</f>
        <v>2007</v>
      </c>
      <c r="L177" s="92" t="str">
        <f>L67</f>
        <v>2006</v>
      </c>
    </row>
    <row r="178" spans="2:12" ht="12">
      <c r="B178" s="10"/>
      <c r="C178" s="10"/>
      <c r="D178" s="10"/>
      <c r="E178" s="10"/>
      <c r="G178" s="10"/>
      <c r="J178" s="12" t="s">
        <v>35</v>
      </c>
      <c r="L178" s="11" t="s">
        <v>35</v>
      </c>
    </row>
    <row r="179" spans="2:12" ht="12">
      <c r="B179" s="10" t="s">
        <v>36</v>
      </c>
      <c r="C179" s="10"/>
      <c r="D179" s="10"/>
      <c r="E179" s="10"/>
      <c r="G179" s="10"/>
      <c r="J179" s="12"/>
      <c r="L179" s="11"/>
    </row>
    <row r="180" spans="2:12" ht="12">
      <c r="B180" s="10" t="s">
        <v>37</v>
      </c>
      <c r="C180" s="10"/>
      <c r="D180" s="10"/>
      <c r="E180" s="10"/>
      <c r="G180" s="10"/>
      <c r="J180" s="12">
        <v>34051</v>
      </c>
      <c r="L180" s="11">
        <v>35339</v>
      </c>
    </row>
    <row r="181" spans="2:12" ht="12">
      <c r="B181" s="10" t="s">
        <v>38</v>
      </c>
      <c r="C181" s="10"/>
      <c r="D181" s="10"/>
      <c r="E181" s="10"/>
      <c r="G181" s="10"/>
      <c r="J181" s="12">
        <v>2089</v>
      </c>
      <c r="L181" s="11">
        <v>2284</v>
      </c>
    </row>
    <row r="182" spans="2:12" ht="12">
      <c r="B182" s="10"/>
      <c r="C182" s="10"/>
      <c r="D182" s="10"/>
      <c r="E182" s="10"/>
      <c r="G182" s="10"/>
      <c r="J182" s="98">
        <f>+J180+J181</f>
        <v>36140</v>
      </c>
      <c r="L182" s="114">
        <f>+L180+L181</f>
        <v>37623</v>
      </c>
    </row>
    <row r="183" spans="2:12" ht="12">
      <c r="B183" s="10"/>
      <c r="C183" s="10"/>
      <c r="D183" s="10"/>
      <c r="E183" s="10"/>
      <c r="G183" s="10"/>
      <c r="J183" s="12"/>
      <c r="L183" s="11"/>
    </row>
    <row r="184" spans="1:12" ht="12">
      <c r="A184" s="31"/>
      <c r="B184" s="32"/>
      <c r="C184" s="10"/>
      <c r="D184" s="10"/>
      <c r="E184" s="10"/>
      <c r="G184" s="10"/>
      <c r="J184" s="130" t="str">
        <f>J79</f>
        <v>12 months ended</v>
      </c>
      <c r="K184" s="130"/>
      <c r="L184" s="130"/>
    </row>
    <row r="185" spans="1:12" ht="12">
      <c r="A185" s="31"/>
      <c r="B185" s="32"/>
      <c r="C185" s="10"/>
      <c r="D185" s="10"/>
      <c r="E185" s="10"/>
      <c r="G185" s="10"/>
      <c r="J185" s="130" t="str">
        <f>J80</f>
        <v>30 June</v>
      </c>
      <c r="K185" s="130"/>
      <c r="L185" s="130"/>
    </row>
    <row r="186" spans="2:12" ht="12">
      <c r="B186" s="10"/>
      <c r="C186" s="10"/>
      <c r="D186" s="10"/>
      <c r="E186" s="10"/>
      <c r="G186" s="10"/>
      <c r="J186" s="93" t="str">
        <f>J81</f>
        <v>2007</v>
      </c>
      <c r="L186" s="92" t="str">
        <f>L81</f>
        <v>2006</v>
      </c>
    </row>
    <row r="187" spans="2:12" ht="12">
      <c r="B187" s="10"/>
      <c r="C187" s="10"/>
      <c r="D187" s="10"/>
      <c r="E187" s="10"/>
      <c r="G187" s="10"/>
      <c r="J187" s="12" t="s">
        <v>35</v>
      </c>
      <c r="L187" s="11" t="s">
        <v>35</v>
      </c>
    </row>
    <row r="188" spans="2:12" ht="12">
      <c r="B188" s="10" t="s">
        <v>39</v>
      </c>
      <c r="C188" s="10"/>
      <c r="D188" s="10"/>
      <c r="E188" s="10"/>
      <c r="G188" s="10"/>
      <c r="J188" s="12"/>
      <c r="L188" s="11"/>
    </row>
    <row r="189" spans="2:12" ht="12">
      <c r="B189" s="10" t="s">
        <v>37</v>
      </c>
      <c r="C189" s="10"/>
      <c r="D189" s="10"/>
      <c r="E189" s="10"/>
      <c r="G189" s="10"/>
      <c r="J189" s="12">
        <v>0</v>
      </c>
      <c r="L189" s="34">
        <v>1570</v>
      </c>
    </row>
    <row r="190" spans="2:12" ht="12">
      <c r="B190" s="10" t="s">
        <v>40</v>
      </c>
      <c r="E190" s="10"/>
      <c r="G190" s="10"/>
      <c r="J190" s="12">
        <v>1455</v>
      </c>
      <c r="L190" s="34">
        <v>2400</v>
      </c>
    </row>
    <row r="191" spans="3:12" ht="12">
      <c r="C191" s="10"/>
      <c r="D191" s="10"/>
      <c r="E191" s="10"/>
      <c r="G191" s="10"/>
      <c r="J191" s="98">
        <f>+J189+J190</f>
        <v>1455</v>
      </c>
      <c r="L191" s="114">
        <f>+L189+L190</f>
        <v>3970</v>
      </c>
    </row>
    <row r="192" spans="2:12" ht="12">
      <c r="B192" s="10"/>
      <c r="C192" s="10"/>
      <c r="D192" s="10"/>
      <c r="E192" s="10"/>
      <c r="G192" s="10"/>
      <c r="J192" s="12"/>
      <c r="L192" s="34"/>
    </row>
    <row r="193" spans="2:12" ht="12.75" thickBot="1">
      <c r="B193" s="10"/>
      <c r="C193" s="10"/>
      <c r="D193" s="10"/>
      <c r="E193" s="10"/>
      <c r="G193" s="10"/>
      <c r="J193" s="97">
        <f>+J182+J191</f>
        <v>37595</v>
      </c>
      <c r="L193" s="49">
        <f>+L182+L191</f>
        <v>41593</v>
      </c>
    </row>
    <row r="194" spans="2:12" ht="12.75" thickTop="1">
      <c r="B194" s="10"/>
      <c r="C194" s="10"/>
      <c r="D194" s="10"/>
      <c r="E194" s="10"/>
      <c r="G194" s="10"/>
      <c r="J194" s="12"/>
      <c r="L194" s="11"/>
    </row>
    <row r="195" spans="2:8" ht="12">
      <c r="B195" s="10" t="s">
        <v>148</v>
      </c>
      <c r="C195" s="10"/>
      <c r="D195" s="10"/>
      <c r="E195" s="10"/>
      <c r="F195" s="10"/>
      <c r="G195" s="10"/>
      <c r="H195" s="10"/>
    </row>
    <row r="196" spans="2:8" ht="12">
      <c r="B196" s="10"/>
      <c r="C196" s="10"/>
      <c r="D196" s="10"/>
      <c r="E196" s="10"/>
      <c r="F196" s="10"/>
      <c r="G196" s="10"/>
      <c r="H196" s="10"/>
    </row>
    <row r="197" spans="2:8" ht="12">
      <c r="B197" s="10"/>
      <c r="C197" s="10"/>
      <c r="D197" s="10"/>
      <c r="E197" s="10"/>
      <c r="F197" s="10"/>
      <c r="G197" s="10"/>
      <c r="H197" s="10"/>
    </row>
    <row r="198" spans="1:8" s="33" customFormat="1" ht="12">
      <c r="A198" s="31">
        <f>A174+1</f>
        <v>23</v>
      </c>
      <c r="B198" s="32" t="s">
        <v>138</v>
      </c>
      <c r="C198" s="32"/>
      <c r="D198" s="32"/>
      <c r="E198" s="32"/>
      <c r="F198" s="32"/>
      <c r="G198" s="32"/>
      <c r="H198" s="32"/>
    </row>
    <row r="199" spans="2:8" ht="12">
      <c r="B199" s="10"/>
      <c r="C199" s="10"/>
      <c r="D199" s="10"/>
      <c r="E199" s="10"/>
      <c r="F199" s="10"/>
      <c r="G199" s="10"/>
      <c r="H199" s="10"/>
    </row>
    <row r="200" spans="2:8" ht="12">
      <c r="B200" s="10" t="s">
        <v>42</v>
      </c>
      <c r="C200" s="10"/>
      <c r="D200" s="10"/>
      <c r="E200" s="10"/>
      <c r="F200" s="10"/>
      <c r="G200" s="10"/>
      <c r="H200" s="10"/>
    </row>
    <row r="201" spans="2:8" ht="12">
      <c r="B201" s="10"/>
      <c r="C201" s="10"/>
      <c r="D201" s="10"/>
      <c r="E201" s="10"/>
      <c r="F201" s="10"/>
      <c r="G201" s="10"/>
      <c r="H201" s="10"/>
    </row>
    <row r="202" spans="2:8" ht="12">
      <c r="B202" s="10"/>
      <c r="C202" s="10"/>
      <c r="D202" s="10"/>
      <c r="E202" s="10"/>
      <c r="F202" s="10"/>
      <c r="G202" s="10"/>
      <c r="H202" s="10"/>
    </row>
    <row r="203" spans="1:8" s="33" customFormat="1" ht="12">
      <c r="A203" s="31">
        <f>A198+1</f>
        <v>24</v>
      </c>
      <c r="B203" s="32" t="s">
        <v>139</v>
      </c>
      <c r="C203" s="32"/>
      <c r="D203" s="32"/>
      <c r="E203" s="32"/>
      <c r="F203" s="32"/>
      <c r="G203" s="32"/>
      <c r="H203" s="32"/>
    </row>
    <row r="204" spans="2:8" ht="12">
      <c r="B204" s="10"/>
      <c r="C204" s="10"/>
      <c r="D204" s="10"/>
      <c r="E204" s="10"/>
      <c r="F204" s="10"/>
      <c r="G204" s="10"/>
      <c r="H204" s="10"/>
    </row>
    <row r="205" spans="2:8" ht="12">
      <c r="B205" s="10" t="s">
        <v>41</v>
      </c>
      <c r="C205" s="10"/>
      <c r="D205" s="10"/>
      <c r="E205" s="10"/>
      <c r="F205" s="10"/>
      <c r="G205" s="10"/>
      <c r="H205" s="10"/>
    </row>
    <row r="206" spans="2:8" ht="12">
      <c r="B206" s="10"/>
      <c r="C206" s="10"/>
      <c r="D206" s="10"/>
      <c r="E206" s="10"/>
      <c r="F206" s="10"/>
      <c r="G206" s="10"/>
      <c r="H206" s="10"/>
    </row>
    <row r="207" spans="2:8" ht="12">
      <c r="B207" s="10"/>
      <c r="C207" s="10"/>
      <c r="D207" s="10"/>
      <c r="E207" s="10"/>
      <c r="F207" s="10"/>
      <c r="G207" s="10"/>
      <c r="H207" s="10"/>
    </row>
    <row r="208" spans="1:8" s="33" customFormat="1" ht="12">
      <c r="A208" s="31">
        <f>A203+1</f>
        <v>25</v>
      </c>
      <c r="B208" s="32" t="s">
        <v>193</v>
      </c>
      <c r="C208" s="32"/>
      <c r="D208" s="32"/>
      <c r="E208" s="32"/>
      <c r="F208" s="32"/>
      <c r="G208" s="32"/>
      <c r="H208" s="32"/>
    </row>
    <row r="209" spans="2:8" ht="12">
      <c r="B209" s="10"/>
      <c r="C209" s="10"/>
      <c r="D209" s="10"/>
      <c r="E209" s="10"/>
      <c r="F209" s="10"/>
      <c r="G209" s="10"/>
      <c r="H209" s="10"/>
    </row>
    <row r="210" spans="2:8" ht="12">
      <c r="B210" s="10" t="s">
        <v>422</v>
      </c>
      <c r="C210" s="10"/>
      <c r="D210" s="10"/>
      <c r="E210" s="10"/>
      <c r="F210" s="10"/>
      <c r="G210" s="10"/>
      <c r="H210" s="10"/>
    </row>
    <row r="211" spans="2:8" ht="12">
      <c r="B211" s="10"/>
      <c r="C211" s="10"/>
      <c r="D211" s="10"/>
      <c r="E211" s="10"/>
      <c r="F211" s="10"/>
      <c r="G211" s="10"/>
      <c r="H211" s="10"/>
    </row>
    <row r="212" spans="2:8" ht="12">
      <c r="B212" s="10"/>
      <c r="C212" s="10"/>
      <c r="D212" s="10"/>
      <c r="E212" s="10"/>
      <c r="F212" s="10"/>
      <c r="G212" s="10"/>
      <c r="H212" s="10"/>
    </row>
    <row r="213" spans="1:8" s="33" customFormat="1" ht="12">
      <c r="A213" s="31">
        <f>A208+1</f>
        <v>26</v>
      </c>
      <c r="B213" s="32" t="s">
        <v>150</v>
      </c>
      <c r="C213" s="32"/>
      <c r="D213" s="32"/>
      <c r="E213" s="32"/>
      <c r="F213" s="32"/>
      <c r="G213" s="32"/>
      <c r="H213" s="32"/>
    </row>
    <row r="214" spans="2:8" ht="12">
      <c r="B214" s="10"/>
      <c r="C214" s="10"/>
      <c r="D214" s="10"/>
      <c r="E214" s="10"/>
      <c r="F214" s="10"/>
      <c r="G214" s="10"/>
      <c r="H214" s="10"/>
    </row>
    <row r="215" spans="2:8" ht="12">
      <c r="B215" s="10" t="s">
        <v>151</v>
      </c>
      <c r="C215" s="10"/>
      <c r="D215" s="10"/>
      <c r="E215" s="10"/>
      <c r="F215" s="10"/>
      <c r="G215" s="10"/>
      <c r="H215" s="10"/>
    </row>
    <row r="216" spans="2:8" ht="12">
      <c r="B216" s="10" t="s">
        <v>249</v>
      </c>
      <c r="C216" s="10"/>
      <c r="D216" s="10"/>
      <c r="E216" s="10"/>
      <c r="F216" s="10"/>
      <c r="G216" s="10"/>
      <c r="H216" s="10"/>
    </row>
    <row r="217" spans="2:8" ht="12">
      <c r="B217" s="10" t="s">
        <v>248</v>
      </c>
      <c r="C217" s="10"/>
      <c r="D217" s="10"/>
      <c r="E217" s="10"/>
      <c r="F217" s="10"/>
      <c r="G217" s="10"/>
      <c r="H217" s="10"/>
    </row>
    <row r="218" spans="2:8" ht="12">
      <c r="B218" s="10"/>
      <c r="C218" s="10"/>
      <c r="D218" s="10"/>
      <c r="E218" s="10"/>
      <c r="F218" s="10"/>
      <c r="G218" s="10"/>
      <c r="H218" s="10"/>
    </row>
    <row r="219" spans="2:12" ht="12">
      <c r="B219" s="10"/>
      <c r="C219" s="10"/>
      <c r="D219" s="10"/>
      <c r="E219" s="10"/>
      <c r="F219" s="10"/>
      <c r="G219" s="10"/>
      <c r="H219" s="10"/>
      <c r="J219" s="130" t="str">
        <f>J65</f>
        <v>12 months ended</v>
      </c>
      <c r="K219" s="130"/>
      <c r="L219" s="130"/>
    </row>
    <row r="220" spans="2:12" ht="12">
      <c r="B220" s="10"/>
      <c r="C220" s="10"/>
      <c r="D220" s="10"/>
      <c r="E220" s="10"/>
      <c r="F220" s="10"/>
      <c r="G220" s="10"/>
      <c r="H220" s="10"/>
      <c r="J220" s="130" t="str">
        <f>J66</f>
        <v>30 June</v>
      </c>
      <c r="K220" s="130"/>
      <c r="L220" s="130"/>
    </row>
    <row r="221" spans="2:12" ht="12">
      <c r="B221" s="10"/>
      <c r="C221" s="10"/>
      <c r="D221" s="10"/>
      <c r="E221" s="10"/>
      <c r="F221" s="10"/>
      <c r="G221" s="10"/>
      <c r="H221" s="10"/>
      <c r="J221" s="94" t="str">
        <f>J177</f>
        <v>2007</v>
      </c>
      <c r="L221" s="34" t="str">
        <f>L177</f>
        <v>2006</v>
      </c>
    </row>
    <row r="222" spans="2:11" ht="12">
      <c r="B222" s="10"/>
      <c r="C222" s="10"/>
      <c r="D222" s="10"/>
      <c r="E222" s="10"/>
      <c r="F222" s="10"/>
      <c r="G222" s="10"/>
      <c r="H222" s="10"/>
      <c r="I222" s="34"/>
      <c r="J222" s="12"/>
      <c r="K222" s="34"/>
    </row>
    <row r="223" spans="2:12" ht="12">
      <c r="B223" s="10" t="s">
        <v>214</v>
      </c>
      <c r="C223" s="10"/>
      <c r="D223" s="10"/>
      <c r="E223" s="10"/>
      <c r="F223" s="10"/>
      <c r="G223" s="10"/>
      <c r="H223" s="10"/>
      <c r="I223" s="34"/>
      <c r="J223" s="99">
        <f>'Income Statement'!G39</f>
        <v>8902</v>
      </c>
      <c r="K223" s="100"/>
      <c r="L223" s="101">
        <f>'Income Statement'!I39</f>
        <v>732</v>
      </c>
    </row>
    <row r="224" spans="2:12" ht="12">
      <c r="B224" s="10"/>
      <c r="C224" s="10"/>
      <c r="D224" s="10"/>
      <c r="E224" s="10"/>
      <c r="F224" s="10"/>
      <c r="G224" s="10"/>
      <c r="H224" s="10"/>
      <c r="I224" s="34"/>
      <c r="J224" s="99"/>
      <c r="K224" s="100"/>
      <c r="L224" s="101"/>
    </row>
    <row r="225" spans="2:12" ht="12">
      <c r="B225" s="10" t="s">
        <v>215</v>
      </c>
      <c r="C225" s="10"/>
      <c r="D225" s="10"/>
      <c r="E225" s="10"/>
      <c r="F225" s="10"/>
      <c r="G225" s="10"/>
      <c r="H225" s="10"/>
      <c r="I225" s="34"/>
      <c r="J225" s="99">
        <v>20753</v>
      </c>
      <c r="K225" s="100"/>
      <c r="L225" s="101">
        <v>20753</v>
      </c>
    </row>
    <row r="226" spans="2:12" ht="12">
      <c r="B226" s="10"/>
      <c r="C226" s="10"/>
      <c r="D226" s="10"/>
      <c r="E226" s="10"/>
      <c r="F226" s="10"/>
      <c r="G226" s="10"/>
      <c r="H226" s="10"/>
      <c r="I226" s="34"/>
      <c r="J226" s="99"/>
      <c r="K226" s="100"/>
      <c r="L226" s="101"/>
    </row>
    <row r="227" spans="2:12" ht="12.75" thickBot="1">
      <c r="B227" s="10" t="s">
        <v>216</v>
      </c>
      <c r="C227" s="10"/>
      <c r="D227" s="10"/>
      <c r="E227" s="10"/>
      <c r="F227" s="10"/>
      <c r="G227" s="10"/>
      <c r="H227" s="10"/>
      <c r="I227" s="34"/>
      <c r="J227" s="102">
        <f>J223/J225*100</f>
        <v>42.89500313207729</v>
      </c>
      <c r="K227" s="103"/>
      <c r="L227" s="115">
        <f>L223/L225*100</f>
        <v>3.5272008866188016</v>
      </c>
    </row>
    <row r="228" spans="2:12" ht="12">
      <c r="B228" s="10"/>
      <c r="C228" s="10"/>
      <c r="D228" s="10"/>
      <c r="E228" s="10"/>
      <c r="F228" s="10"/>
      <c r="G228" s="10"/>
      <c r="H228" s="10"/>
      <c r="I228" s="34"/>
      <c r="J228" s="104"/>
      <c r="K228" s="103"/>
      <c r="L228" s="105"/>
    </row>
    <row r="229" spans="2:12" ht="12">
      <c r="B229" s="10"/>
      <c r="C229" s="10"/>
      <c r="D229" s="10"/>
      <c r="E229" s="10"/>
      <c r="F229" s="10"/>
      <c r="G229" s="10"/>
      <c r="H229" s="10"/>
      <c r="I229" s="34"/>
      <c r="J229" s="104"/>
      <c r="K229" s="103"/>
      <c r="L229" s="105"/>
    </row>
    <row r="230" spans="1:12" ht="12">
      <c r="A230" s="31">
        <f>A213</f>
        <v>26</v>
      </c>
      <c r="B230" s="32" t="s">
        <v>402</v>
      </c>
      <c r="C230" s="10"/>
      <c r="D230" s="10"/>
      <c r="E230" s="10"/>
      <c r="F230" s="10"/>
      <c r="G230" s="10"/>
      <c r="H230" s="10"/>
      <c r="I230" s="34"/>
      <c r="J230" s="104"/>
      <c r="K230" s="103"/>
      <c r="L230" s="105"/>
    </row>
    <row r="231" spans="2:12" ht="12">
      <c r="B231" s="10"/>
      <c r="C231" s="10"/>
      <c r="D231" s="10"/>
      <c r="E231" s="10"/>
      <c r="F231" s="10"/>
      <c r="G231" s="10"/>
      <c r="H231" s="10"/>
      <c r="I231" s="34"/>
      <c r="J231" s="104"/>
      <c r="K231" s="103"/>
      <c r="L231" s="105"/>
    </row>
    <row r="232" spans="2:8" ht="12">
      <c r="B232" s="10" t="s">
        <v>160</v>
      </c>
      <c r="C232" s="10"/>
      <c r="D232" s="10"/>
      <c r="E232" s="10"/>
      <c r="F232" s="10"/>
      <c r="G232" s="10"/>
      <c r="H232" s="10"/>
    </row>
    <row r="233" spans="2:8" ht="12">
      <c r="B233" s="10" t="s">
        <v>209</v>
      </c>
      <c r="C233" s="10"/>
      <c r="D233" s="10"/>
      <c r="E233" s="10"/>
      <c r="F233" s="10"/>
      <c r="G233" s="10"/>
      <c r="H233" s="10"/>
    </row>
    <row r="234" spans="2:8" ht="12">
      <c r="B234" s="10" t="s">
        <v>208</v>
      </c>
      <c r="C234" s="10"/>
      <c r="D234" s="10"/>
      <c r="E234" s="10"/>
      <c r="F234" s="10"/>
      <c r="G234" s="10"/>
      <c r="H234" s="10"/>
    </row>
    <row r="235" spans="2:8" ht="12">
      <c r="B235" s="10"/>
      <c r="C235" s="10"/>
      <c r="D235" s="10"/>
      <c r="E235" s="10"/>
      <c r="F235" s="10"/>
      <c r="G235" s="10"/>
      <c r="H235" s="10"/>
    </row>
    <row r="236" spans="2:8" ht="12">
      <c r="B236" s="10" t="s">
        <v>210</v>
      </c>
      <c r="C236" s="10"/>
      <c r="D236" s="10"/>
      <c r="E236" s="10"/>
      <c r="F236" s="10"/>
      <c r="G236" s="10"/>
      <c r="H236" s="10"/>
    </row>
    <row r="237" spans="2:8" ht="12">
      <c r="B237" s="10" t="s">
        <v>251</v>
      </c>
      <c r="C237" s="10"/>
      <c r="D237" s="10"/>
      <c r="E237" s="10"/>
      <c r="F237" s="10"/>
      <c r="G237" s="10"/>
      <c r="H237" s="10"/>
    </row>
    <row r="238" spans="2:8" ht="12">
      <c r="B238" s="10" t="s">
        <v>250</v>
      </c>
      <c r="C238" s="10"/>
      <c r="D238" s="10"/>
      <c r="E238" s="10"/>
      <c r="F238" s="10"/>
      <c r="G238" s="10"/>
      <c r="H238" s="10"/>
    </row>
    <row r="239" spans="2:12" ht="12">
      <c r="B239" s="10"/>
      <c r="C239" s="10"/>
      <c r="D239" s="10"/>
      <c r="E239" s="10"/>
      <c r="F239" s="10"/>
      <c r="G239" s="10"/>
      <c r="H239" s="10"/>
      <c r="J239" s="130" t="str">
        <f>J65</f>
        <v>12 months ended</v>
      </c>
      <c r="K239" s="130"/>
      <c r="L239" s="130"/>
    </row>
    <row r="240" spans="2:12" ht="12">
      <c r="B240" s="10"/>
      <c r="C240" s="10"/>
      <c r="D240" s="10"/>
      <c r="E240" s="10"/>
      <c r="F240" s="10"/>
      <c r="G240" s="10"/>
      <c r="H240" s="10"/>
      <c r="J240" s="130" t="str">
        <f>J66</f>
        <v>30 June</v>
      </c>
      <c r="K240" s="130"/>
      <c r="L240" s="130"/>
    </row>
    <row r="241" spans="2:12" ht="12">
      <c r="B241" s="10"/>
      <c r="C241" s="10"/>
      <c r="D241" s="10"/>
      <c r="E241" s="10"/>
      <c r="F241" s="10"/>
      <c r="G241" s="10"/>
      <c r="H241" s="10"/>
      <c r="J241" s="94" t="str">
        <f>J221</f>
        <v>2007</v>
      </c>
      <c r="L241" s="34" t="str">
        <f>L221</f>
        <v>2006</v>
      </c>
    </row>
    <row r="242" spans="2:11" ht="12">
      <c r="B242" s="10"/>
      <c r="C242" s="10"/>
      <c r="D242" s="10"/>
      <c r="E242" s="10"/>
      <c r="F242" s="10"/>
      <c r="G242" s="10"/>
      <c r="H242" s="10"/>
      <c r="I242" s="34"/>
      <c r="J242" s="12"/>
      <c r="K242" s="34"/>
    </row>
    <row r="243" spans="2:12" ht="12">
      <c r="B243" s="10" t="s">
        <v>214</v>
      </c>
      <c r="C243" s="10"/>
      <c r="D243" s="10"/>
      <c r="E243" s="10"/>
      <c r="F243" s="10"/>
      <c r="G243" s="10"/>
      <c r="H243" s="10"/>
      <c r="I243" s="34"/>
      <c r="J243" s="99">
        <f>J223</f>
        <v>8902</v>
      </c>
      <c r="K243" s="106"/>
      <c r="L243" s="116">
        <f>L223</f>
        <v>732</v>
      </c>
    </row>
    <row r="244" spans="2:17" ht="12">
      <c r="B244" s="10"/>
      <c r="C244" s="10"/>
      <c r="D244" s="10"/>
      <c r="E244" s="10"/>
      <c r="F244" s="10"/>
      <c r="G244" s="10"/>
      <c r="H244" s="10"/>
      <c r="I244" s="27"/>
      <c r="J244" s="99"/>
      <c r="K244" s="101"/>
      <c r="L244" s="100"/>
      <c r="O244" s="27"/>
      <c r="P244" s="27"/>
      <c r="Q244" s="27"/>
    </row>
    <row r="245" spans="2:17" ht="12">
      <c r="B245" s="10" t="s">
        <v>215</v>
      </c>
      <c r="C245" s="10"/>
      <c r="D245" s="10"/>
      <c r="E245" s="10"/>
      <c r="F245" s="10"/>
      <c r="G245" s="10"/>
      <c r="H245" s="10"/>
      <c r="I245" s="11"/>
      <c r="J245" s="99">
        <f>J225</f>
        <v>20753</v>
      </c>
      <c r="K245" s="101"/>
      <c r="L245" s="116">
        <f>L225</f>
        <v>20753</v>
      </c>
      <c r="O245" s="11"/>
      <c r="P245" s="20"/>
      <c r="Q245" s="11"/>
    </row>
    <row r="246" spans="2:17" ht="12">
      <c r="B246" s="10" t="s">
        <v>218</v>
      </c>
      <c r="C246" s="10"/>
      <c r="D246" s="10"/>
      <c r="E246" s="10"/>
      <c r="F246" s="10"/>
      <c r="G246" s="10"/>
      <c r="H246" s="10"/>
      <c r="I246" s="11"/>
      <c r="J246" s="107">
        <v>-614</v>
      </c>
      <c r="K246" s="101"/>
      <c r="L246" s="100">
        <v>-203</v>
      </c>
      <c r="O246" s="11"/>
      <c r="P246" s="20"/>
      <c r="Q246" s="11"/>
    </row>
    <row r="247" spans="2:17" ht="12.75" thickBot="1">
      <c r="B247" s="10" t="s">
        <v>219</v>
      </c>
      <c r="C247" s="10"/>
      <c r="D247" s="10"/>
      <c r="E247" s="10"/>
      <c r="F247" s="10"/>
      <c r="G247" s="10"/>
      <c r="H247" s="10"/>
      <c r="I247" s="11"/>
      <c r="J247" s="108">
        <f>SUM(J245:J246)</f>
        <v>20139</v>
      </c>
      <c r="K247" s="101"/>
      <c r="L247" s="117">
        <f>SUM(L245:L246)</f>
        <v>20550</v>
      </c>
      <c r="O247" s="11"/>
      <c r="P247" s="20"/>
      <c r="Q247" s="11"/>
    </row>
    <row r="248" spans="2:17" ht="12.75" thickTop="1">
      <c r="B248" s="10"/>
      <c r="C248" s="10"/>
      <c r="D248" s="10"/>
      <c r="E248" s="10"/>
      <c r="F248" s="10"/>
      <c r="G248" s="10"/>
      <c r="H248" s="10"/>
      <c r="I248" s="11"/>
      <c r="J248" s="99"/>
      <c r="K248" s="11"/>
      <c r="L248" s="116"/>
      <c r="O248" s="11"/>
      <c r="P248" s="20"/>
      <c r="Q248" s="11"/>
    </row>
    <row r="249" spans="2:17" ht="12.75" thickBot="1">
      <c r="B249" s="10" t="s">
        <v>217</v>
      </c>
      <c r="C249" s="10"/>
      <c r="D249" s="10"/>
      <c r="E249" s="10"/>
      <c r="F249" s="10"/>
      <c r="G249" s="10"/>
      <c r="H249" s="10"/>
      <c r="I249" s="11"/>
      <c r="J249" s="102" t="s">
        <v>247</v>
      </c>
      <c r="K249" s="11"/>
      <c r="L249" s="102" t="s">
        <v>247</v>
      </c>
      <c r="O249" s="11"/>
      <c r="P249" s="20"/>
      <c r="Q249" s="11"/>
    </row>
    <row r="250" spans="2:17" ht="12">
      <c r="B250" s="10"/>
      <c r="C250" s="10"/>
      <c r="D250" s="10"/>
      <c r="E250" s="10"/>
      <c r="F250" s="10"/>
      <c r="G250" s="10"/>
      <c r="H250" s="10"/>
      <c r="I250" s="11"/>
      <c r="J250" s="104"/>
      <c r="K250" s="11"/>
      <c r="L250" s="104"/>
      <c r="O250" s="11"/>
      <c r="P250" s="20"/>
      <c r="Q250" s="11"/>
    </row>
    <row r="251" spans="2:17" ht="12">
      <c r="B251" s="10" t="s">
        <v>423</v>
      </c>
      <c r="C251" s="10"/>
      <c r="D251" s="10"/>
      <c r="E251" s="10"/>
      <c r="F251" s="10"/>
      <c r="G251" s="10"/>
      <c r="H251" s="10"/>
      <c r="I251" s="11"/>
      <c r="J251" s="20"/>
      <c r="K251" s="11"/>
      <c r="L251" s="20"/>
      <c r="O251" s="11"/>
      <c r="P251" s="20"/>
      <c r="Q251" s="11"/>
    </row>
    <row r="252" spans="2:17" ht="12">
      <c r="B252" s="10" t="s">
        <v>259</v>
      </c>
      <c r="C252" s="10"/>
      <c r="D252" s="10"/>
      <c r="E252" s="10"/>
      <c r="F252" s="10"/>
      <c r="G252" s="10"/>
      <c r="H252" s="10"/>
      <c r="I252" s="11"/>
      <c r="J252" s="20"/>
      <c r="K252" s="11"/>
      <c r="L252" s="20"/>
      <c r="O252" s="11"/>
      <c r="P252" s="20"/>
      <c r="Q252" s="11"/>
    </row>
    <row r="253" spans="2:17" ht="12">
      <c r="B253" s="10"/>
      <c r="C253" s="10"/>
      <c r="D253" s="10"/>
      <c r="E253" s="10"/>
      <c r="F253" s="10"/>
      <c r="G253" s="10"/>
      <c r="H253" s="10"/>
      <c r="I253" s="11"/>
      <c r="J253" s="20"/>
      <c r="K253" s="11"/>
      <c r="L253" s="20"/>
      <c r="O253" s="11"/>
      <c r="P253" s="20"/>
      <c r="Q253" s="11"/>
    </row>
    <row r="254" spans="2:17" ht="12">
      <c r="B254" s="10"/>
      <c r="C254" s="10"/>
      <c r="D254" s="10"/>
      <c r="E254" s="10"/>
      <c r="F254" s="10"/>
      <c r="G254" s="10"/>
      <c r="H254" s="10"/>
      <c r="I254" s="11"/>
      <c r="J254" s="20"/>
      <c r="K254" s="11"/>
      <c r="L254" s="20"/>
      <c r="O254" s="11"/>
      <c r="P254" s="20"/>
      <c r="Q254" s="11"/>
    </row>
    <row r="255" spans="2:17" ht="12">
      <c r="B255" s="10"/>
      <c r="C255" s="10"/>
      <c r="D255" s="10"/>
      <c r="E255" s="10"/>
      <c r="F255" s="10"/>
      <c r="G255" s="10"/>
      <c r="H255" s="10"/>
      <c r="I255" s="11"/>
      <c r="J255" s="20"/>
      <c r="K255" s="11"/>
      <c r="L255" s="20"/>
      <c r="O255" s="11"/>
      <c r="P255" s="20"/>
      <c r="Q255" s="11"/>
    </row>
    <row r="256" spans="1:8" ht="12">
      <c r="A256" s="31">
        <f>A213+1</f>
        <v>27</v>
      </c>
      <c r="B256" s="32" t="s">
        <v>212</v>
      </c>
      <c r="C256" s="10"/>
      <c r="D256" s="10"/>
      <c r="E256" s="10"/>
      <c r="F256" s="10"/>
      <c r="G256" s="10"/>
      <c r="H256" s="10"/>
    </row>
    <row r="257" spans="2:8" ht="12">
      <c r="B257" s="10"/>
      <c r="C257" s="10"/>
      <c r="D257" s="10"/>
      <c r="E257" s="10"/>
      <c r="F257" s="10"/>
      <c r="G257" s="10"/>
      <c r="H257" s="10"/>
    </row>
    <row r="258" spans="2:8" ht="12.75" customHeight="1">
      <c r="B258" s="10" t="s">
        <v>213</v>
      </c>
      <c r="C258" s="10"/>
      <c r="D258" s="10"/>
      <c r="E258" s="10"/>
      <c r="F258" s="10"/>
      <c r="G258" s="10"/>
      <c r="H258" s="10"/>
    </row>
    <row r="259" spans="2:8" ht="13.5" customHeight="1">
      <c r="B259" s="10" t="s">
        <v>475</v>
      </c>
      <c r="C259" s="10"/>
      <c r="D259" s="10"/>
      <c r="E259" s="10"/>
      <c r="F259" s="10"/>
      <c r="G259" s="10"/>
      <c r="H259" s="10"/>
    </row>
    <row r="260" spans="2:8" ht="13.5" customHeight="1">
      <c r="B260" s="10"/>
      <c r="C260" s="10"/>
      <c r="D260" s="10"/>
      <c r="E260" s="10"/>
      <c r="F260" s="10"/>
      <c r="G260" s="10"/>
      <c r="H260" s="10"/>
    </row>
    <row r="261" spans="2:8" ht="13.5" customHeight="1">
      <c r="B261" s="10"/>
      <c r="C261" s="10"/>
      <c r="D261" s="10"/>
      <c r="E261" s="10"/>
      <c r="F261" s="10"/>
      <c r="G261" s="10"/>
      <c r="H261" s="10"/>
    </row>
    <row r="262" spans="2:8" ht="13.5" customHeight="1">
      <c r="B262" s="10"/>
      <c r="C262" s="10"/>
      <c r="D262" s="10"/>
      <c r="E262" s="10"/>
      <c r="F262" s="10"/>
      <c r="G262" s="10"/>
      <c r="H262" s="10"/>
    </row>
    <row r="263" spans="2:8" ht="13.5" customHeight="1">
      <c r="B263" s="10"/>
      <c r="C263" s="10"/>
      <c r="D263" s="10"/>
      <c r="E263" s="10"/>
      <c r="F263" s="10"/>
      <c r="G263" s="10"/>
      <c r="H263" s="10"/>
    </row>
    <row r="264" spans="2:8" ht="13.5" customHeight="1">
      <c r="B264" s="10"/>
      <c r="C264" s="10"/>
      <c r="D264" s="10"/>
      <c r="E264" s="10"/>
      <c r="F264" s="10"/>
      <c r="G264" s="10"/>
      <c r="H264" s="10"/>
    </row>
    <row r="265" spans="2:8" ht="13.5" customHeight="1">
      <c r="B265" s="10"/>
      <c r="C265" s="10"/>
      <c r="D265" s="10"/>
      <c r="E265" s="10"/>
      <c r="F265" s="10"/>
      <c r="G265" s="10"/>
      <c r="H265" s="10"/>
    </row>
    <row r="266" spans="2:8" ht="13.5" customHeight="1">
      <c r="B266" s="10"/>
      <c r="C266" s="10"/>
      <c r="D266" s="10"/>
      <c r="E266" s="10"/>
      <c r="F266" s="10"/>
      <c r="G266" s="10"/>
      <c r="H266" s="10"/>
    </row>
    <row r="267" spans="2:8" ht="12">
      <c r="B267" s="32"/>
      <c r="C267" s="32"/>
      <c r="D267" s="10"/>
      <c r="E267" s="10"/>
      <c r="F267" s="10"/>
      <c r="G267" s="10"/>
      <c r="H267" s="10"/>
    </row>
    <row r="268" spans="2:8" ht="12">
      <c r="B268" s="32"/>
      <c r="C268" s="32"/>
      <c r="D268" s="10"/>
      <c r="E268" s="10"/>
      <c r="F268" s="10"/>
      <c r="G268" s="10"/>
      <c r="H268" s="10"/>
    </row>
    <row r="269" spans="2:8" ht="12">
      <c r="B269" s="32"/>
      <c r="C269" s="32"/>
      <c r="D269" s="10"/>
      <c r="E269" s="10"/>
      <c r="F269" s="10"/>
      <c r="G269" s="10"/>
      <c r="H269" s="10"/>
    </row>
    <row r="270" spans="2:8" ht="12">
      <c r="B270" s="32"/>
      <c r="C270" s="10"/>
      <c r="D270" s="10"/>
      <c r="E270" s="10"/>
      <c r="F270" s="10"/>
      <c r="G270" s="10"/>
      <c r="H270" s="10"/>
    </row>
    <row r="271" spans="2:8" ht="12">
      <c r="B271" s="32"/>
      <c r="C271" s="10"/>
      <c r="D271" s="10"/>
      <c r="E271" s="10"/>
      <c r="F271" s="10"/>
      <c r="G271" s="10"/>
      <c r="H271" s="10"/>
    </row>
    <row r="272" spans="2:8" ht="12">
      <c r="B272" s="32"/>
      <c r="C272" s="10"/>
      <c r="D272" s="10"/>
      <c r="E272" s="10"/>
      <c r="F272" s="10"/>
      <c r="G272" s="10"/>
      <c r="H272" s="10"/>
    </row>
    <row r="273" spans="2:8" ht="12">
      <c r="B273" s="32"/>
      <c r="C273" s="10"/>
      <c r="D273" s="10"/>
      <c r="E273" s="10"/>
      <c r="F273" s="10"/>
      <c r="G273" s="10"/>
      <c r="H273" s="10"/>
    </row>
    <row r="274" spans="2:8" ht="12">
      <c r="B274" s="32"/>
      <c r="C274" s="10"/>
      <c r="D274" s="10"/>
      <c r="E274" s="10"/>
      <c r="F274" s="10"/>
      <c r="G274" s="10"/>
      <c r="H274" s="10"/>
    </row>
    <row r="275" spans="2:8" ht="12">
      <c r="B275" s="32"/>
      <c r="C275" s="10"/>
      <c r="D275" s="10"/>
      <c r="E275" s="10"/>
      <c r="F275" s="10"/>
      <c r="G275" s="10"/>
      <c r="H275" s="10"/>
    </row>
    <row r="276" spans="2:8" ht="12">
      <c r="B276" s="32"/>
      <c r="C276" s="10"/>
      <c r="D276" s="10"/>
      <c r="E276" s="10"/>
      <c r="F276" s="10"/>
      <c r="G276" s="10"/>
      <c r="H276" s="10"/>
    </row>
    <row r="277" spans="2:8" ht="12">
      <c r="B277" s="32"/>
      <c r="C277" s="10"/>
      <c r="D277" s="10"/>
      <c r="E277" s="10"/>
      <c r="F277" s="10"/>
      <c r="G277" s="10"/>
      <c r="H277" s="10"/>
    </row>
    <row r="278" spans="2:8" ht="12">
      <c r="B278" s="109" t="s">
        <v>476</v>
      </c>
      <c r="C278" s="35"/>
      <c r="D278" s="10"/>
      <c r="E278" s="10"/>
      <c r="F278" s="10"/>
      <c r="G278" s="10"/>
      <c r="H278" s="10"/>
    </row>
    <row r="279" spans="2:8" ht="12">
      <c r="B279" s="10"/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  <row r="281" spans="2:8" ht="12">
      <c r="B281" s="10"/>
      <c r="C281" s="10"/>
      <c r="D281" s="10"/>
      <c r="E281" s="10"/>
      <c r="F281" s="10"/>
      <c r="G281" s="10"/>
      <c r="H281" s="10"/>
    </row>
    <row r="282" spans="2:8" ht="12">
      <c r="B282" s="10"/>
      <c r="C282" s="10"/>
      <c r="D282" s="10"/>
      <c r="E282" s="10"/>
      <c r="F282" s="10"/>
      <c r="G282" s="10"/>
      <c r="H282" s="10"/>
    </row>
    <row r="283" spans="2:8" ht="12">
      <c r="B283" s="10"/>
      <c r="C283" s="10"/>
      <c r="D283" s="10"/>
      <c r="E283" s="10"/>
      <c r="F283" s="10"/>
      <c r="G283" s="10"/>
      <c r="H283" s="10"/>
    </row>
    <row r="284" spans="2:8" ht="12">
      <c r="B284" s="10"/>
      <c r="C284" s="10"/>
      <c r="D284" s="10"/>
      <c r="E284" s="10"/>
      <c r="F284" s="10"/>
      <c r="G284" s="10"/>
      <c r="H284" s="10"/>
    </row>
    <row r="285" spans="2:8" ht="12">
      <c r="B285" s="10"/>
      <c r="C285" s="1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10"/>
      <c r="C287" s="10"/>
      <c r="D287" s="10"/>
      <c r="E287" s="10"/>
      <c r="F287" s="10"/>
      <c r="G287" s="10"/>
      <c r="H287" s="10"/>
    </row>
    <row r="288" spans="2:8" ht="12">
      <c r="B288" s="10"/>
      <c r="C288" s="10"/>
      <c r="D288" s="10"/>
      <c r="E288" s="10"/>
      <c r="F288" s="10"/>
      <c r="G288" s="10"/>
      <c r="H288" s="10"/>
    </row>
    <row r="289" spans="2:8" ht="12">
      <c r="B289" s="10"/>
      <c r="C289" s="10"/>
      <c r="D289" s="10"/>
      <c r="E289" s="10"/>
      <c r="F289" s="10"/>
      <c r="G289" s="10"/>
      <c r="H289" s="10"/>
    </row>
    <row r="290" spans="2:8" ht="12">
      <c r="B290" s="10"/>
      <c r="C290" s="10"/>
      <c r="D290" s="10"/>
      <c r="E290" s="10"/>
      <c r="F290" s="10"/>
      <c r="G290" s="10"/>
      <c r="H290" s="10"/>
    </row>
    <row r="291" spans="2:8" ht="12">
      <c r="B291" s="10"/>
      <c r="C291" s="10"/>
      <c r="D291" s="10"/>
      <c r="E291" s="10"/>
      <c r="F291" s="10"/>
      <c r="G291" s="10"/>
      <c r="H291" s="10"/>
    </row>
    <row r="292" spans="2:8" ht="12">
      <c r="B292" s="10"/>
      <c r="C292" s="10"/>
      <c r="D292" s="10"/>
      <c r="E292" s="10"/>
      <c r="F292" s="10"/>
      <c r="G292" s="10"/>
      <c r="H292" s="10"/>
    </row>
    <row r="293" spans="2:8" ht="12">
      <c r="B293" s="10"/>
      <c r="C293" s="10"/>
      <c r="D293" s="10"/>
      <c r="E293" s="10"/>
      <c r="F293" s="10"/>
      <c r="G293" s="10"/>
      <c r="H293" s="10"/>
    </row>
    <row r="294" spans="2:8" ht="12">
      <c r="B294" s="10"/>
      <c r="C294" s="10"/>
      <c r="D294" s="10"/>
      <c r="E294" s="10"/>
      <c r="F294" s="10"/>
      <c r="G294" s="10"/>
      <c r="H294" s="10"/>
    </row>
    <row r="295" spans="2:8" ht="12">
      <c r="B295" s="10"/>
      <c r="C295" s="10"/>
      <c r="D295" s="10"/>
      <c r="E295" s="10"/>
      <c r="F295" s="10"/>
      <c r="G295" s="10"/>
      <c r="H295" s="10"/>
    </row>
    <row r="296" spans="2:8" ht="12">
      <c r="B296" s="10"/>
      <c r="C296" s="10"/>
      <c r="D296" s="10"/>
      <c r="E296" s="10"/>
      <c r="F296" s="10"/>
      <c r="G296" s="10"/>
      <c r="H296" s="10"/>
    </row>
    <row r="297" spans="2:8" ht="12">
      <c r="B297" s="10"/>
      <c r="C297" s="10"/>
      <c r="D297" s="10"/>
      <c r="E297" s="10"/>
      <c r="F297" s="10"/>
      <c r="G297" s="10"/>
      <c r="H297" s="10"/>
    </row>
    <row r="298" spans="2:8" ht="12">
      <c r="B298" s="10"/>
      <c r="C298" s="10"/>
      <c r="D298" s="10"/>
      <c r="E298" s="10"/>
      <c r="F298" s="10"/>
      <c r="G298" s="10"/>
      <c r="H298" s="10"/>
    </row>
    <row r="299" spans="2:8" ht="12">
      <c r="B299" s="10"/>
      <c r="C299" s="10"/>
      <c r="D299" s="10"/>
      <c r="E299" s="10"/>
      <c r="F299" s="10"/>
      <c r="G299" s="10"/>
      <c r="H299" s="10"/>
    </row>
    <row r="300" spans="2:8" ht="12">
      <c r="B300" s="10"/>
      <c r="C300" s="10"/>
      <c r="D300" s="10"/>
      <c r="E300" s="10"/>
      <c r="F300" s="10"/>
      <c r="G300" s="10"/>
      <c r="H300" s="10"/>
    </row>
    <row r="301" spans="2:8" ht="12">
      <c r="B301" s="10"/>
      <c r="C301" s="10"/>
      <c r="D301" s="10"/>
      <c r="E301" s="10"/>
      <c r="F301" s="10"/>
      <c r="G301" s="10"/>
      <c r="H301" s="10"/>
    </row>
    <row r="302" spans="2:8" ht="12">
      <c r="B302" s="10"/>
      <c r="C302" s="10"/>
      <c r="D302" s="10"/>
      <c r="E302" s="10"/>
      <c r="F302" s="10"/>
      <c r="G302" s="10"/>
      <c r="H302" s="10"/>
    </row>
    <row r="303" spans="2:8" ht="12">
      <c r="B303" s="10"/>
      <c r="C303" s="10"/>
      <c r="D303" s="10"/>
      <c r="E303" s="10"/>
      <c r="F303" s="10"/>
      <c r="G303" s="10"/>
      <c r="H303" s="10"/>
    </row>
    <row r="304" spans="2:8" ht="12">
      <c r="B304" s="10"/>
      <c r="C304" s="10"/>
      <c r="D304" s="10"/>
      <c r="E304" s="10"/>
      <c r="F304" s="10"/>
      <c r="G304" s="10"/>
      <c r="H304" s="10"/>
    </row>
    <row r="305" spans="2:8" ht="12">
      <c r="B305" s="10"/>
      <c r="C305" s="10"/>
      <c r="D305" s="10"/>
      <c r="E305" s="10"/>
      <c r="F305" s="10"/>
      <c r="G305" s="10"/>
      <c r="H305" s="10"/>
    </row>
    <row r="306" spans="2:8" ht="12">
      <c r="B306" s="10"/>
      <c r="C306" s="10"/>
      <c r="D306" s="10"/>
      <c r="E306" s="10"/>
      <c r="F306" s="10"/>
      <c r="G306" s="10"/>
      <c r="H306" s="10"/>
    </row>
    <row r="307" spans="2:8" ht="12">
      <c r="B307" s="10"/>
      <c r="C307" s="10"/>
      <c r="D307" s="10"/>
      <c r="E307" s="10"/>
      <c r="F307" s="10"/>
      <c r="G307" s="10"/>
      <c r="H307" s="10"/>
    </row>
    <row r="308" spans="2:8" ht="12">
      <c r="B308" s="10"/>
      <c r="C308" s="10"/>
      <c r="D308" s="10"/>
      <c r="E308" s="10"/>
      <c r="F308" s="10"/>
      <c r="G308" s="10"/>
      <c r="H308" s="10"/>
    </row>
    <row r="309" spans="2:8" ht="12">
      <c r="B309" s="10"/>
      <c r="C309" s="10"/>
      <c r="D309" s="10"/>
      <c r="E309" s="10"/>
      <c r="F309" s="10"/>
      <c r="G309" s="10"/>
      <c r="H309" s="10"/>
    </row>
    <row r="310" spans="2:8" ht="12">
      <c r="B310" s="10"/>
      <c r="C310" s="10"/>
      <c r="D310" s="10"/>
      <c r="E310" s="10"/>
      <c r="F310" s="10"/>
      <c r="G310" s="10"/>
      <c r="H310" s="10"/>
    </row>
    <row r="311" spans="2:8" ht="12">
      <c r="B311" s="10"/>
      <c r="C311" s="10"/>
      <c r="D311" s="10"/>
      <c r="E311" s="10"/>
      <c r="F311" s="10"/>
      <c r="G311" s="10"/>
      <c r="H311" s="10"/>
    </row>
    <row r="312" spans="2:8" ht="12">
      <c r="B312" s="10"/>
      <c r="C312" s="10"/>
      <c r="D312" s="10"/>
      <c r="E312" s="10"/>
      <c r="F312" s="10"/>
      <c r="G312" s="10"/>
      <c r="H312" s="10"/>
    </row>
    <row r="313" spans="2:8" ht="12">
      <c r="B313" s="10"/>
      <c r="C313" s="10"/>
      <c r="D313" s="10"/>
      <c r="E313" s="10"/>
      <c r="F313" s="10"/>
      <c r="G313" s="10"/>
      <c r="H313" s="10"/>
    </row>
  </sheetData>
  <mergeCells count="12">
    <mergeCell ref="J240:L240"/>
    <mergeCell ref="J66:L66"/>
    <mergeCell ref="J175:L175"/>
    <mergeCell ref="J176:L176"/>
    <mergeCell ref="J219:L219"/>
    <mergeCell ref="J220:L220"/>
    <mergeCell ref="J79:L79"/>
    <mergeCell ref="J80:L80"/>
    <mergeCell ref="J184:L184"/>
    <mergeCell ref="J185:L185"/>
    <mergeCell ref="J65:L65"/>
    <mergeCell ref="J239:L239"/>
  </mergeCells>
  <printOptions horizontalCentered="1"/>
  <pageMargins left="0.75" right="0.75" top="1" bottom="1" header="0.5" footer="0.5"/>
  <pageSetup horizontalDpi="360" verticalDpi="36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workbookViewId="0" topLeftCell="A1">
      <selection activeCell="A35" sqref="A35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6" t="s">
        <v>21</v>
      </c>
      <c r="C1" s="6"/>
      <c r="F1" s="27"/>
      <c r="G1" s="38"/>
      <c r="H1" s="38"/>
      <c r="I1" s="38"/>
      <c r="J1" s="38"/>
      <c r="K1" s="38"/>
    </row>
    <row r="2" spans="7:11" ht="12">
      <c r="G2" s="38"/>
      <c r="H2" s="38"/>
      <c r="I2" s="38"/>
      <c r="J2" s="38"/>
      <c r="K2" s="38"/>
    </row>
    <row r="3" spans="7:11" ht="12">
      <c r="G3" s="38"/>
      <c r="H3" s="38"/>
      <c r="I3" s="38"/>
      <c r="J3" s="38"/>
      <c r="K3" s="38"/>
    </row>
    <row r="4" spans="1:11" s="32" customFormat="1" ht="12">
      <c r="A4" s="32" t="s">
        <v>163</v>
      </c>
      <c r="C4" s="6"/>
      <c r="G4" s="39"/>
      <c r="H4" s="39"/>
      <c r="I4" s="39"/>
      <c r="J4" s="39"/>
      <c r="K4" s="39"/>
    </row>
    <row r="5" spans="1:11" s="32" customFormat="1" ht="12">
      <c r="A5" s="32" t="s">
        <v>162</v>
      </c>
      <c r="C5" s="6"/>
      <c r="G5" s="39"/>
      <c r="H5" s="39"/>
      <c r="I5" s="39"/>
      <c r="J5" s="39"/>
      <c r="K5" s="39"/>
    </row>
    <row r="6" spans="1:11" ht="12">
      <c r="A6" s="47" t="str">
        <f>'Income Statement'!A5</f>
        <v>FOR THE QUARTER ENDED  30 JUNE 2007</v>
      </c>
      <c r="C6" s="6"/>
      <c r="G6" s="38"/>
      <c r="H6" s="38"/>
      <c r="I6" s="38"/>
      <c r="J6" s="38"/>
      <c r="K6" s="38"/>
    </row>
    <row r="7" spans="7:11" ht="12">
      <c r="G7" s="38"/>
      <c r="H7" s="38"/>
      <c r="I7" s="38"/>
      <c r="J7" s="38"/>
      <c r="K7" s="38"/>
    </row>
    <row r="8" spans="7:14" ht="12">
      <c r="G8" s="38"/>
      <c r="H8" s="38"/>
      <c r="I8" s="38"/>
      <c r="K8" s="38"/>
      <c r="N8" s="11"/>
    </row>
    <row r="9" spans="7:14" ht="12">
      <c r="G9" s="38"/>
      <c r="H9" s="136" t="s">
        <v>197</v>
      </c>
      <c r="I9" s="136"/>
      <c r="J9" s="136"/>
      <c r="K9" s="38"/>
      <c r="L9" s="136" t="s">
        <v>198</v>
      </c>
      <c r="M9" s="136"/>
      <c r="N9" s="136"/>
    </row>
    <row r="10" spans="8:14" ht="12">
      <c r="H10" s="21" t="s">
        <v>24</v>
      </c>
      <c r="I10" s="11"/>
      <c r="J10" s="20" t="s">
        <v>152</v>
      </c>
      <c r="L10" s="21" t="s">
        <v>24</v>
      </c>
      <c r="M10" s="11"/>
      <c r="N10" s="20" t="str">
        <f>J10</f>
        <v>PRECEDING</v>
      </c>
    </row>
    <row r="11" spans="8:14" ht="12">
      <c r="H11" s="21" t="s">
        <v>15</v>
      </c>
      <c r="I11" s="11"/>
      <c r="J11" s="20" t="s">
        <v>15</v>
      </c>
      <c r="L11" s="21" t="s">
        <v>15</v>
      </c>
      <c r="M11" s="11"/>
      <c r="N11" s="20" t="s">
        <v>15</v>
      </c>
    </row>
    <row r="12" spans="8:14" ht="12">
      <c r="H12" s="21" t="s">
        <v>16</v>
      </c>
      <c r="I12" s="11"/>
      <c r="J12" s="20" t="s">
        <v>17</v>
      </c>
      <c r="L12" s="12" t="s">
        <v>199</v>
      </c>
      <c r="N12" s="20" t="s">
        <v>17</v>
      </c>
    </row>
    <row r="13" spans="8:14" ht="12">
      <c r="H13" s="21"/>
      <c r="I13" s="11"/>
      <c r="J13" s="20" t="s">
        <v>16</v>
      </c>
      <c r="L13" s="12" t="str">
        <f>'Cash Flow'!I7</f>
        <v>12 MONTHS</v>
      </c>
      <c r="N13" s="11" t="s">
        <v>20</v>
      </c>
    </row>
    <row r="14" spans="8:14" ht="12">
      <c r="H14" s="21"/>
      <c r="I14" s="11"/>
      <c r="L14" s="12" t="s">
        <v>200</v>
      </c>
      <c r="N14" s="11"/>
    </row>
    <row r="15" spans="8:14" ht="12">
      <c r="H15" s="21" t="str">
        <f>'Income Statement'!C14</f>
        <v>30/6/2007</v>
      </c>
      <c r="I15" s="11"/>
      <c r="J15" s="20" t="str">
        <f>'Income Statement'!E14</f>
        <v>30/6/2006</v>
      </c>
      <c r="L15" s="21" t="str">
        <f>H15</f>
        <v>30/6/2007</v>
      </c>
      <c r="M15" s="11"/>
      <c r="N15" s="20" t="str">
        <f>J15</f>
        <v>30/6/2006</v>
      </c>
    </row>
    <row r="16" spans="8:14" ht="12">
      <c r="H16" s="21" t="s">
        <v>19</v>
      </c>
      <c r="I16" s="11"/>
      <c r="J16" s="20" t="s">
        <v>19</v>
      </c>
      <c r="L16" s="21" t="s">
        <v>19</v>
      </c>
      <c r="N16" s="20" t="s">
        <v>19</v>
      </c>
    </row>
    <row r="17" spans="8:12" ht="12">
      <c r="H17" s="21"/>
      <c r="I17" s="11"/>
      <c r="J17" s="21"/>
      <c r="L17" s="32"/>
    </row>
    <row r="18" spans="1:14" ht="12">
      <c r="A18" s="10">
        <v>1</v>
      </c>
      <c r="B18" s="10" t="s">
        <v>58</v>
      </c>
      <c r="H18" s="12">
        <f>'Income Statement'!C18</f>
        <v>15525</v>
      </c>
      <c r="J18" s="11">
        <f>'Income Statement'!E18</f>
        <v>11249</v>
      </c>
      <c r="L18" s="12">
        <f>'Income Statement'!G18</f>
        <v>85665</v>
      </c>
      <c r="N18" s="11">
        <f>'Income Statement'!I18</f>
        <v>74385</v>
      </c>
    </row>
    <row r="19" spans="8:14" ht="12">
      <c r="H19" s="12"/>
      <c r="L19" s="12"/>
      <c r="N19" s="11"/>
    </row>
    <row r="20" spans="1:14" ht="12">
      <c r="A20" s="10">
        <v>2</v>
      </c>
      <c r="B20" s="10" t="s">
        <v>165</v>
      </c>
      <c r="H20" s="12">
        <f>'Income Statement'!C31</f>
        <v>-992</v>
      </c>
      <c r="J20" s="11">
        <f>'Income Statement'!E31</f>
        <v>-3148</v>
      </c>
      <c r="L20" s="12">
        <f>'Income Statement'!G31</f>
        <v>11216</v>
      </c>
      <c r="N20" s="11">
        <f>'Income Statement'!I31</f>
        <v>1354</v>
      </c>
    </row>
    <row r="21" spans="8:14" ht="12">
      <c r="H21" s="12"/>
      <c r="L21" s="12"/>
      <c r="N21" s="11"/>
    </row>
    <row r="22" spans="1:14" ht="12">
      <c r="A22" s="10">
        <v>3</v>
      </c>
      <c r="B22" s="10" t="s">
        <v>166</v>
      </c>
      <c r="H22" s="12">
        <f>'Income Statement'!C39</f>
        <v>-589</v>
      </c>
      <c r="J22" s="11">
        <f>'Income Statement'!E39</f>
        <v>-2825</v>
      </c>
      <c r="L22" s="12">
        <f>'Income Statement'!G39</f>
        <v>8902</v>
      </c>
      <c r="N22" s="11">
        <f>'Income Statement'!I39</f>
        <v>732</v>
      </c>
    </row>
    <row r="23" spans="8:14" ht="12">
      <c r="H23" s="12"/>
      <c r="L23" s="12"/>
      <c r="N23" s="11"/>
    </row>
    <row r="24" spans="1:14" ht="12">
      <c r="A24" s="10">
        <v>4</v>
      </c>
      <c r="B24" s="10" t="s">
        <v>167</v>
      </c>
      <c r="H24" s="12">
        <f>'Income Statement'!C39</f>
        <v>-589</v>
      </c>
      <c r="J24" s="11">
        <f>'Income Statement'!E39</f>
        <v>-2825</v>
      </c>
      <c r="L24" s="12">
        <f>'Income Statement'!G39</f>
        <v>8902</v>
      </c>
      <c r="N24" s="11">
        <f>'Income Statement'!I39</f>
        <v>732</v>
      </c>
    </row>
    <row r="25" spans="8:14" ht="12">
      <c r="H25" s="12"/>
      <c r="L25" s="12"/>
      <c r="N25" s="11"/>
    </row>
    <row r="26" spans="1:14" ht="12">
      <c r="A26" s="10">
        <v>5</v>
      </c>
      <c r="B26" s="10" t="s">
        <v>168</v>
      </c>
      <c r="H26" s="43">
        <f>'Income Statement'!C46</f>
        <v>-2.84</v>
      </c>
      <c r="J26" s="110">
        <f>'Income Statement'!E46</f>
        <v>-13.61</v>
      </c>
      <c r="L26" s="43">
        <f>'Income Statement'!G46</f>
        <v>42.9</v>
      </c>
      <c r="N26" s="110">
        <f>'Income Statement'!I46</f>
        <v>3.53</v>
      </c>
    </row>
    <row r="27" spans="8:14" ht="12">
      <c r="H27" s="43"/>
      <c r="J27" s="110"/>
      <c r="L27" s="43"/>
      <c r="N27" s="110"/>
    </row>
    <row r="28" spans="1:14" ht="12">
      <c r="A28" s="10">
        <v>6</v>
      </c>
      <c r="B28" s="10" t="s">
        <v>169</v>
      </c>
      <c r="F28" s="23"/>
      <c r="G28" s="23"/>
      <c r="H28" s="40" t="s">
        <v>164</v>
      </c>
      <c r="I28" s="23"/>
      <c r="J28" s="16" t="s">
        <v>164</v>
      </c>
      <c r="K28" s="23"/>
      <c r="L28" s="40" t="s">
        <v>164</v>
      </c>
      <c r="M28" s="23"/>
      <c r="N28" s="16" t="s">
        <v>164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280</v>
      </c>
      <c r="H30" s="43">
        <f>'Balance Sheet'!C60</f>
        <v>1.33</v>
      </c>
      <c r="J30" s="110">
        <v>0.9</v>
      </c>
      <c r="L30" s="43">
        <f>H30</f>
        <v>1.33</v>
      </c>
      <c r="N30" s="110">
        <f>J30</f>
        <v>0.9</v>
      </c>
    </row>
    <row r="31" spans="8:13" ht="12">
      <c r="H31" s="12"/>
      <c r="J31" s="20"/>
      <c r="L31" s="21"/>
      <c r="M31" s="20"/>
    </row>
    <row r="32" spans="8:13" ht="12">
      <c r="H32" s="12"/>
      <c r="J32" s="20"/>
      <c r="L32" s="21"/>
      <c r="M32" s="20"/>
    </row>
    <row r="33" spans="8:13" ht="12">
      <c r="H33" s="12"/>
      <c r="J33" s="20"/>
      <c r="L33" s="21"/>
      <c r="M33" s="20"/>
    </row>
    <row r="34" spans="10:13" ht="12">
      <c r="J34" s="20"/>
      <c r="K34" s="36"/>
      <c r="L34" s="20"/>
      <c r="M34" s="36"/>
    </row>
    <row r="35" spans="10:13" ht="12">
      <c r="J35" s="20"/>
      <c r="L35" s="20"/>
      <c r="M35" s="36"/>
    </row>
    <row r="36" spans="10:13" ht="12">
      <c r="J36" s="20"/>
      <c r="L36" s="20"/>
      <c r="M36" s="36"/>
    </row>
    <row r="37" spans="1:13" s="32" customFormat="1" ht="12">
      <c r="A37" s="32" t="s">
        <v>174</v>
      </c>
      <c r="H37" s="12"/>
      <c r="J37" s="21"/>
      <c r="L37" s="21"/>
      <c r="M37" s="41"/>
    </row>
    <row r="38" spans="1:12" s="32" customFormat="1" ht="12">
      <c r="A38" s="32" t="s">
        <v>170</v>
      </c>
      <c r="H38" s="12"/>
      <c r="J38" s="21"/>
      <c r="L38" s="21"/>
    </row>
    <row r="39" ht="12">
      <c r="A39" s="47" t="str">
        <f>A6</f>
        <v>FOR THE QUARTER ENDED  30 JUNE 2007</v>
      </c>
    </row>
    <row r="40" ht="12">
      <c r="A40" s="47"/>
    </row>
    <row r="41" ht="12">
      <c r="A41" s="47"/>
    </row>
    <row r="42" spans="1:14" ht="12">
      <c r="A42" s="47"/>
      <c r="H42" s="136" t="s">
        <v>197</v>
      </c>
      <c r="I42" s="136"/>
      <c r="J42" s="136"/>
      <c r="L42" s="136" t="s">
        <v>198</v>
      </c>
      <c r="M42" s="136"/>
      <c r="N42" s="136"/>
    </row>
    <row r="43" spans="8:14" ht="12">
      <c r="H43" s="21" t="s">
        <v>24</v>
      </c>
      <c r="I43" s="11"/>
      <c r="J43" s="20" t="s">
        <v>152</v>
      </c>
      <c r="L43" s="21" t="s">
        <v>24</v>
      </c>
      <c r="M43" s="11"/>
      <c r="N43" s="20" t="s">
        <v>152</v>
      </c>
    </row>
    <row r="44" spans="8:14" ht="12">
      <c r="H44" s="21" t="s">
        <v>15</v>
      </c>
      <c r="I44" s="11"/>
      <c r="J44" s="20" t="s">
        <v>15</v>
      </c>
      <c r="L44" s="21" t="s">
        <v>15</v>
      </c>
      <c r="M44" s="11"/>
      <c r="N44" s="20" t="s">
        <v>15</v>
      </c>
    </row>
    <row r="45" spans="8:14" ht="12">
      <c r="H45" s="21" t="s">
        <v>16</v>
      </c>
      <c r="I45" s="11"/>
      <c r="J45" s="20" t="s">
        <v>17</v>
      </c>
      <c r="L45" s="12" t="s">
        <v>199</v>
      </c>
      <c r="N45" s="20" t="s">
        <v>17</v>
      </c>
    </row>
    <row r="46" spans="8:14" ht="12">
      <c r="H46" s="21"/>
      <c r="I46" s="11"/>
      <c r="J46" s="20" t="s">
        <v>16</v>
      </c>
      <c r="L46" s="12" t="str">
        <f>L13</f>
        <v>12 MONTHS</v>
      </c>
      <c r="N46" s="11" t="s">
        <v>20</v>
      </c>
    </row>
    <row r="47" spans="8:14" ht="12">
      <c r="H47" s="21"/>
      <c r="I47" s="11"/>
      <c r="J47" s="20"/>
      <c r="L47" s="12" t="s">
        <v>200</v>
      </c>
      <c r="N47" s="11"/>
    </row>
    <row r="48" spans="8:14" ht="12">
      <c r="H48" s="21" t="str">
        <f>H15</f>
        <v>30/6/2007</v>
      </c>
      <c r="I48" s="11"/>
      <c r="J48" s="20" t="str">
        <f>J15</f>
        <v>30/6/2006</v>
      </c>
      <c r="L48" s="12" t="str">
        <f>L15</f>
        <v>30/6/2007</v>
      </c>
      <c r="N48" s="11" t="str">
        <f>N15</f>
        <v>30/6/2006</v>
      </c>
    </row>
    <row r="49" spans="8:14" ht="12">
      <c r="H49" s="21" t="s">
        <v>19</v>
      </c>
      <c r="I49" s="11"/>
      <c r="J49" s="20" t="s">
        <v>19</v>
      </c>
      <c r="L49" s="21" t="s">
        <v>19</v>
      </c>
      <c r="M49" s="11"/>
      <c r="N49" s="20" t="s">
        <v>19</v>
      </c>
    </row>
    <row r="50" spans="8:12" ht="12">
      <c r="H50" s="12"/>
      <c r="L50" s="32"/>
    </row>
    <row r="51" spans="1:14" ht="12">
      <c r="A51" s="10">
        <v>1</v>
      </c>
      <c r="B51" s="10" t="s">
        <v>171</v>
      </c>
      <c r="H51" s="12">
        <f>'Income Statement'!C27</f>
        <v>-437</v>
      </c>
      <c r="J51" s="11">
        <f>'Income Statement'!E27</f>
        <v>-2602</v>
      </c>
      <c r="L51" s="12">
        <f>'Income Statement'!G27</f>
        <v>13723</v>
      </c>
      <c r="N51" s="11">
        <f>'Income Statement'!I27</f>
        <v>3902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172</v>
      </c>
      <c r="H53" s="12">
        <v>5</v>
      </c>
      <c r="I53" s="23"/>
      <c r="J53" s="11">
        <v>4</v>
      </c>
      <c r="L53" s="12">
        <v>20</v>
      </c>
      <c r="M53" s="23"/>
      <c r="N53" s="11">
        <v>16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173</v>
      </c>
      <c r="C55" s="35"/>
      <c r="H55" s="12">
        <f>-'Income Statement'!C29</f>
        <v>555</v>
      </c>
      <c r="J55" s="11">
        <f>-'Income Statement'!E29</f>
        <v>546</v>
      </c>
      <c r="L55" s="12">
        <f>-'Income Statement'!G29</f>
        <v>2507</v>
      </c>
      <c r="N55" s="11">
        <f>-'Income Statement'!I29</f>
        <v>2548</v>
      </c>
    </row>
    <row r="56" spans="8:14" ht="12">
      <c r="H56" s="12"/>
      <c r="L56" s="12"/>
      <c r="N56" s="11"/>
    </row>
    <row r="57" spans="8:12" ht="12">
      <c r="H57" s="12"/>
      <c r="L57" s="32"/>
    </row>
    <row r="85" spans="9:12" ht="12">
      <c r="I85" s="129"/>
      <c r="J85" s="129"/>
      <c r="K85" s="129"/>
      <c r="L85" s="129"/>
    </row>
    <row r="86" spans="9:12" ht="12">
      <c r="I86" s="135"/>
      <c r="J86" s="135"/>
      <c r="K86" s="135"/>
      <c r="L86" s="135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29"/>
      <c r="J212" s="129"/>
      <c r="K212" s="129"/>
    </row>
    <row r="213" spans="9:11" ht="12">
      <c r="I213" s="11"/>
      <c r="K213" s="11"/>
    </row>
    <row r="214" spans="9:11" ht="12">
      <c r="I214" s="11"/>
      <c r="J214" s="20"/>
      <c r="K214" s="11"/>
    </row>
    <row r="215" spans="9:11" ht="12">
      <c r="I215" s="11"/>
      <c r="K215" s="11"/>
    </row>
    <row r="225" spans="9:11" ht="12">
      <c r="I225" s="129"/>
      <c r="J225" s="129"/>
      <c r="K225" s="129"/>
    </row>
    <row r="226" spans="9:11" ht="12">
      <c r="I226" s="11"/>
      <c r="K226" s="11"/>
    </row>
    <row r="227" spans="9:11" ht="12">
      <c r="I227" s="11"/>
      <c r="J227" s="20"/>
      <c r="K227" s="11"/>
    </row>
    <row r="228" spans="9:11" ht="12">
      <c r="I228" s="11"/>
      <c r="J228" s="20"/>
      <c r="K228" s="11"/>
    </row>
    <row r="229" spans="9:11" ht="12">
      <c r="I229" s="11"/>
      <c r="J229" s="20"/>
      <c r="K229" s="11"/>
    </row>
    <row r="239" spans="2:3" ht="12">
      <c r="B239" s="35"/>
      <c r="C239" s="35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2007-08-27T03:41:09Z</cp:lastPrinted>
  <dcterms:created xsi:type="dcterms:W3CDTF">2000-12-01T01:59:06Z</dcterms:created>
  <dcterms:modified xsi:type="dcterms:W3CDTF">2007-08-29T08:46:32Z</dcterms:modified>
  <cp:category/>
  <cp:version/>
  <cp:contentType/>
  <cp:contentStatus/>
</cp:coreProperties>
</file>